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F:\web\financial_new\excel\file\2024\fsreading\"/>
    </mc:Choice>
  </mc:AlternateContent>
  <xr:revisionPtr revIDLastSave="0" documentId="13_ncr:1_{A0BFF9BD-B53E-4776-9BA5-4647B2E08479}" xr6:coauthVersionLast="47" xr6:coauthVersionMax="47" xr10:uidLastSave="{00000000-0000-0000-0000-000000000000}"/>
  <bookViews>
    <workbookView xWindow="19080" yWindow="-1035" windowWidth="29040" windowHeight="15840" activeTab="2" xr2:uid="{00000000-000D-0000-FFFF-FFFF00000000}"/>
  </bookViews>
  <sheets>
    <sheet name="構成図付財務分析診断表" sheetId="1" r:id="rId1"/>
    <sheet name="構成図付財務分析診断表 (主要指標のみ)" sheetId="5" r:id="rId2"/>
    <sheet name="BSPL入力シート" sheetId="2" r:id="rId3"/>
    <sheet name="BSPL印刷用" sheetId="6" r:id="rId4"/>
  </sheets>
  <definedNames>
    <definedName name="_xlnm.Print_Area" localSheetId="3">BSPL印刷用!$B$1:$J$46</definedName>
    <definedName name="_xlnm.Print_Area" localSheetId="2">BSPL入力シート!$B$1:$J$46</definedName>
    <definedName name="_xlnm.Print_Area" localSheetId="0">構成図付財務分析診断表!$A$1:$L$46</definedName>
    <definedName name="_xlnm.Print_Area" localSheetId="1">'構成図付財務分析診断表 (主要指標のみ)'!$A$1:$L$46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<sst xmlns="http://schemas.openxmlformats.org/spreadsheetml/2006/main" count="234" uniqueCount="125">
  <si>
    <t>純資産</t>
    <rPh sb="0" eb="3">
      <t>ジュンシサン</t>
    </rPh>
    <phoneticPr fontId="3"/>
  </si>
  <si>
    <t>固定負債</t>
    <rPh sb="0" eb="2">
      <t>コテイ</t>
    </rPh>
    <rPh sb="2" eb="4">
      <t>フサイ</t>
    </rPh>
    <phoneticPr fontId="3"/>
  </si>
  <si>
    <t>流動負債</t>
    <rPh sb="0" eb="2">
      <t>リュウドウ</t>
    </rPh>
    <rPh sb="2" eb="4">
      <t>フサイ</t>
    </rPh>
    <phoneticPr fontId="3"/>
  </si>
  <si>
    <t>当期純利益</t>
    <rPh sb="0" eb="2">
      <t>トウキ</t>
    </rPh>
    <rPh sb="2" eb="5">
      <t>ジュンリエキ</t>
    </rPh>
    <phoneticPr fontId="3"/>
  </si>
  <si>
    <t>営業利益</t>
    <rPh sb="0" eb="2">
      <t>エイギョウ</t>
    </rPh>
    <rPh sb="2" eb="4">
      <t>リエキ</t>
    </rPh>
    <phoneticPr fontId="3"/>
  </si>
  <si>
    <t>営業外損益等</t>
    <rPh sb="0" eb="3">
      <t>エイギョウガイ</t>
    </rPh>
    <rPh sb="3" eb="6">
      <t>ソンエキトウ</t>
    </rPh>
    <phoneticPr fontId="3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</si>
  <si>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3"/>
  </si>
  <si>
    <t>売上総利益</t>
    <rPh sb="0" eb="2">
      <t>ウリアゲ</t>
    </rPh>
    <rPh sb="2" eb="5">
      <t>ソウリエキ</t>
    </rPh>
    <phoneticPr fontId="3"/>
  </si>
  <si>
    <t>売上原価</t>
    <rPh sb="0" eb="2">
      <t>ウリアゲ</t>
    </rPh>
    <rPh sb="2" eb="4">
      <t>ゲンカ</t>
    </rPh>
    <phoneticPr fontId="3"/>
  </si>
  <si>
    <t>売上高</t>
    <rPh sb="0" eb="2">
      <t>ウリアゲ</t>
    </rPh>
    <rPh sb="2" eb="3">
      <t>ダカ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</si>
  <si>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テル</t>
    </rPh>
    <rPh sb="8" eb="9">
      <t>オモテ</t>
    </rPh>
    <phoneticPr fontId="4"/>
  </si>
  <si>
    <t>損　益　計　算　書</t>
    <rPh sb="0" eb="1">
      <t>ソン</t>
    </rPh>
    <rPh sb="2" eb="3">
      <t>エキ</t>
    </rPh>
    <rPh sb="4" eb="5">
      <t>ケイ</t>
    </rPh>
    <rPh sb="6" eb="7">
      <t>ザン</t>
    </rPh>
    <rPh sb="8" eb="9">
      <t>ショ</t>
    </rPh>
    <phoneticPr fontId="4"/>
  </si>
  <si>
    <t>資産の部</t>
    <rPh sb="0" eb="2">
      <t>シサン</t>
    </rPh>
    <rPh sb="3" eb="4">
      <t>ブ</t>
    </rPh>
    <phoneticPr fontId="4"/>
  </si>
  <si>
    <t>負債の部</t>
    <rPh sb="0" eb="2">
      <t>フサイ</t>
    </rPh>
    <rPh sb="3" eb="4">
      <t>ブ</t>
    </rPh>
    <phoneticPr fontId="4"/>
  </si>
  <si>
    <t>科目</t>
    <rPh sb="0" eb="2">
      <t>カモク</t>
    </rPh>
    <phoneticPr fontId="4"/>
  </si>
  <si>
    <t>金額</t>
    <rPh sb="0" eb="2">
      <t>キンガク</t>
    </rPh>
    <phoneticPr fontId="4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</si>
  <si>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4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</si>
  <si>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4"/>
  </si>
  <si>
    <t>　売上高</t>
    <rPh sb="1" eb="2">
      <t>バイ</t>
    </rPh>
    <rPh sb="2" eb="3">
      <t>ジョウ</t>
    </rPh>
    <rPh sb="3" eb="4">
      <t>ダカ</t>
    </rPh>
    <phoneticPr fontId="4"/>
  </si>
  <si>
    <t>　現金及び預金</t>
    <rPh sb="1" eb="3">
      <t>ゲンキン</t>
    </rPh>
    <rPh sb="3" eb="4">
      <t>オヨ</t>
    </rPh>
    <rPh sb="5" eb="7">
      <t>ヨキン</t>
    </rPh>
    <phoneticPr fontId="4"/>
  </si>
  <si>
    <t>　支払手形</t>
    <rPh sb="1" eb="3">
      <t>シハラ</t>
    </rPh>
    <rPh sb="3" eb="5">
      <t>テガタ</t>
    </rPh>
    <phoneticPr fontId="4"/>
  </si>
  <si>
    <t>　売上原価</t>
    <rPh sb="1" eb="2">
      <t>バイ</t>
    </rPh>
    <rPh sb="2" eb="3">
      <t>ジョウ</t>
    </rPh>
    <rPh sb="3" eb="4">
      <t>ハラ</t>
    </rPh>
    <rPh sb="4" eb="5">
      <t>アタイ</t>
    </rPh>
    <phoneticPr fontId="4"/>
  </si>
  <si>
    <t>　売掛金</t>
    <rPh sb="1" eb="3">
      <t>ウリカケ</t>
    </rPh>
    <rPh sb="3" eb="4">
      <t>キン</t>
    </rPh>
    <phoneticPr fontId="4"/>
  </si>
  <si>
    <t>　買掛金</t>
    <rPh sb="1" eb="4">
      <t>カイカケキン</t>
    </rPh>
    <phoneticPr fontId="4"/>
  </si>
  <si>
    <t>　　売上総利益</t>
    <rPh sb="2" eb="4">
      <t>ウリアゲ</t>
    </rPh>
    <rPh sb="4" eb="7">
      <t>ソウリエキ</t>
    </rPh>
    <phoneticPr fontId="4"/>
  </si>
  <si>
    <t>　商品</t>
    <rPh sb="1" eb="3">
      <t>ショウヒン</t>
    </rPh>
    <phoneticPr fontId="4"/>
  </si>
  <si>
    <t>　短期借入金</t>
    <rPh sb="1" eb="3">
      <t>タンキ</t>
    </rPh>
    <rPh sb="3" eb="5">
      <t>カリイレ</t>
    </rPh>
    <rPh sb="5" eb="6">
      <t>キン</t>
    </rPh>
    <phoneticPr fontId="4"/>
  </si>
  <si>
    <t>　販売費及び一般管理費</t>
    <rPh sb="1" eb="4">
      <t>ハンバイヒ</t>
    </rPh>
    <rPh sb="4" eb="5">
      <t>オヨ</t>
    </rPh>
    <rPh sb="6" eb="8">
      <t>イッパン</t>
    </rPh>
    <rPh sb="8" eb="11">
      <t>カンリヒ</t>
    </rPh>
    <phoneticPr fontId="4"/>
  </si>
  <si>
    <t>　有価証券</t>
    <rPh sb="1" eb="3">
      <t>ユウカ</t>
    </rPh>
    <rPh sb="3" eb="5">
      <t>ショウケン</t>
    </rPh>
    <phoneticPr fontId="4"/>
  </si>
  <si>
    <t>　未払金</t>
    <rPh sb="1" eb="3">
      <t>ミバラ</t>
    </rPh>
    <rPh sb="3" eb="4">
      <t>キン</t>
    </rPh>
    <phoneticPr fontId="4"/>
  </si>
  <si>
    <t>　　営業利益</t>
    <rPh sb="2" eb="4">
      <t>エイギョウ</t>
    </rPh>
    <rPh sb="4" eb="6">
      <t>リエキ</t>
    </rPh>
    <phoneticPr fontId="4"/>
  </si>
  <si>
    <t>　未収金</t>
    <rPh sb="1" eb="3">
      <t>ミシュウ</t>
    </rPh>
    <rPh sb="3" eb="4">
      <t>キン</t>
    </rPh>
    <phoneticPr fontId="4"/>
  </si>
  <si>
    <t>　未払法人税等</t>
    <rPh sb="1" eb="3">
      <t>ミバラ</t>
    </rPh>
    <rPh sb="3" eb="6">
      <t>ホウジンゼイ</t>
    </rPh>
    <rPh sb="6" eb="7">
      <t>トウ</t>
    </rPh>
    <phoneticPr fontId="4"/>
  </si>
  <si>
    <t>　営業外収益</t>
    <rPh sb="1" eb="2">
      <t>エイ</t>
    </rPh>
    <rPh sb="2" eb="3">
      <t>ギョウ</t>
    </rPh>
    <rPh sb="3" eb="4">
      <t>ガイ</t>
    </rPh>
    <rPh sb="4" eb="5">
      <t>オサム</t>
    </rPh>
    <rPh sb="5" eb="6">
      <t>エキ</t>
    </rPh>
    <phoneticPr fontId="4"/>
  </si>
  <si>
    <t>固定資産</t>
    <rPh sb="0" eb="1">
      <t>カタム</t>
    </rPh>
    <rPh sb="1" eb="2">
      <t>サダム</t>
    </rPh>
    <rPh sb="2" eb="3">
      <t>シ</t>
    </rPh>
    <rPh sb="3" eb="4">
      <t>サン</t>
    </rPh>
    <phoneticPr fontId="4"/>
  </si>
  <si>
    <t>固定負債</t>
    <rPh sb="0" eb="1">
      <t>カタム</t>
    </rPh>
    <rPh sb="1" eb="2">
      <t>サダム</t>
    </rPh>
    <rPh sb="2" eb="3">
      <t>フ</t>
    </rPh>
    <rPh sb="3" eb="4">
      <t>サイ</t>
    </rPh>
    <phoneticPr fontId="4"/>
  </si>
  <si>
    <t>　　受取利息</t>
    <rPh sb="2" eb="4">
      <t>ウケトリ</t>
    </rPh>
    <rPh sb="4" eb="6">
      <t>リソク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</si>
  <si>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</si>
  <si>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　社債</t>
    <rPh sb="1" eb="3">
      <t>シャサイ</t>
    </rPh>
    <phoneticPr fontId="4"/>
  </si>
  <si>
    <t>　　雑収入</t>
    <rPh sb="2" eb="5">
      <t>ザッシュウニュウ</t>
    </rPh>
    <phoneticPr fontId="4"/>
  </si>
  <si>
    <t>　建物付属設備</t>
    <rPh sb="1" eb="3">
      <t>タテモノ</t>
    </rPh>
    <rPh sb="3" eb="5">
      <t>フゾク</t>
    </rPh>
    <rPh sb="5" eb="7">
      <t>セツビ</t>
    </rPh>
    <phoneticPr fontId="4"/>
  </si>
  <si>
    <t>　長期借入金</t>
    <rPh sb="1" eb="3">
      <t>チョウキ</t>
    </rPh>
    <rPh sb="3" eb="5">
      <t>カリイレ</t>
    </rPh>
    <rPh sb="5" eb="6">
      <t>キン</t>
    </rPh>
    <phoneticPr fontId="4"/>
  </si>
  <si>
    <t>　営業外費用</t>
    <rPh sb="1" eb="2">
      <t>エイ</t>
    </rPh>
    <rPh sb="2" eb="3">
      <t>ギョウ</t>
    </rPh>
    <rPh sb="3" eb="4">
      <t>ガイ</t>
    </rPh>
    <rPh sb="4" eb="5">
      <t>ヒ</t>
    </rPh>
    <rPh sb="5" eb="6">
      <t>ヨウ</t>
    </rPh>
    <phoneticPr fontId="4"/>
  </si>
  <si>
    <t>　工具器具備品</t>
    <rPh sb="1" eb="3">
      <t>コウグ</t>
    </rPh>
    <rPh sb="3" eb="5">
      <t>キグ</t>
    </rPh>
    <rPh sb="5" eb="7">
      <t>ビヒン</t>
    </rPh>
    <phoneticPr fontId="4"/>
  </si>
  <si>
    <t>純資産の部</t>
    <rPh sb="0" eb="1">
      <t>ジュン</t>
    </rPh>
    <rPh sb="1" eb="3">
      <t>シサン</t>
    </rPh>
    <rPh sb="4" eb="5">
      <t>ブ</t>
    </rPh>
    <phoneticPr fontId="4"/>
  </si>
  <si>
    <t>　　支払利息</t>
    <rPh sb="2" eb="4">
      <t>シハラ</t>
    </rPh>
    <rPh sb="4" eb="6">
      <t>リソク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</si>
  <si>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</si>
  <si>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株主資本</t>
    <rPh sb="0" eb="2">
      <t>カブヌシ</t>
    </rPh>
    <rPh sb="2" eb="4">
      <t>シホン</t>
    </rPh>
    <phoneticPr fontId="4"/>
  </si>
  <si>
    <t>　　経常利益</t>
    <rPh sb="2" eb="4">
      <t>ケイジョウ</t>
    </rPh>
    <rPh sb="4" eb="6">
      <t>リエキ</t>
    </rPh>
    <phoneticPr fontId="4"/>
  </si>
  <si>
    <t>　ソフトウェア</t>
    <phoneticPr fontId="4"/>
  </si>
  <si>
    <t>　資本金</t>
    <rPh sb="1" eb="3">
      <t>シホン</t>
    </rPh>
    <rPh sb="3" eb="4">
      <t>キン</t>
    </rPh>
    <phoneticPr fontId="4"/>
  </si>
  <si>
    <t>投資その他の資産</t>
    <rPh sb="0" eb="2">
      <t>トウシ</t>
    </rPh>
    <rPh sb="4" eb="5">
      <t>タ</t>
    </rPh>
    <rPh sb="6" eb="8">
      <t>シサン</t>
    </rPh>
    <phoneticPr fontId="4"/>
  </si>
  <si>
    <t>　資本剰余金</t>
    <rPh sb="1" eb="3">
      <t>シホン</t>
    </rPh>
    <rPh sb="3" eb="6">
      <t>ジョウヨキン</t>
    </rPh>
    <phoneticPr fontId="4"/>
  </si>
  <si>
    <t>　　貸倒引当金戻入</t>
    <rPh sb="2" eb="4">
      <t>カシダオレ</t>
    </rPh>
    <rPh sb="4" eb="6">
      <t>ヒキアテ</t>
    </rPh>
    <rPh sb="6" eb="7">
      <t>キン</t>
    </rPh>
    <rPh sb="7" eb="9">
      <t>モドシイレ</t>
    </rPh>
    <phoneticPr fontId="4"/>
  </si>
  <si>
    <t>　投資有価証券</t>
    <rPh sb="1" eb="3">
      <t>トウシ</t>
    </rPh>
    <rPh sb="3" eb="5">
      <t>ユウカ</t>
    </rPh>
    <rPh sb="5" eb="7">
      <t>ショウケン</t>
    </rPh>
    <phoneticPr fontId="4"/>
  </si>
  <si>
    <t>　利益剰余金</t>
    <rPh sb="1" eb="3">
      <t>リエキ</t>
    </rPh>
    <rPh sb="3" eb="6">
      <t>ジョウヨキン</t>
    </rPh>
    <phoneticPr fontId="4"/>
  </si>
  <si>
    <t>　特別損失</t>
    <rPh sb="1" eb="2">
      <t>トク</t>
    </rPh>
    <rPh sb="2" eb="3">
      <t>ベツ</t>
    </rPh>
    <rPh sb="3" eb="4">
      <t>ソン</t>
    </rPh>
    <rPh sb="4" eb="5">
      <t>シツ</t>
    </rPh>
    <phoneticPr fontId="4"/>
  </si>
  <si>
    <t>　関係会社株式</t>
    <rPh sb="1" eb="3">
      <t>カンケイ</t>
    </rPh>
    <rPh sb="3" eb="5">
      <t>カイシャ</t>
    </rPh>
    <rPh sb="5" eb="7">
      <t>カブシキ</t>
    </rPh>
    <phoneticPr fontId="4"/>
  </si>
  <si>
    <t>　　固定資産売却損</t>
    <rPh sb="2" eb="4">
      <t>コテイ</t>
    </rPh>
    <rPh sb="4" eb="6">
      <t>シサン</t>
    </rPh>
    <rPh sb="6" eb="8">
      <t>バイキャク</t>
    </rPh>
    <rPh sb="8" eb="9">
      <t>ソン</t>
    </rPh>
    <phoneticPr fontId="4"/>
  </si>
  <si>
    <t>　税引前当期純利益</t>
    <rPh sb="1" eb="3">
      <t>ゼイビキ</t>
    </rPh>
    <rPh sb="3" eb="4">
      <t>ゼン</t>
    </rPh>
    <rPh sb="4" eb="6">
      <t>トウキ</t>
    </rPh>
    <rPh sb="6" eb="9">
      <t>ジュンリエキ</t>
    </rPh>
    <phoneticPr fontId="4"/>
  </si>
  <si>
    <t>　法人税及び住民税等</t>
    <rPh sb="1" eb="4">
      <t>ホウジンゼイ</t>
    </rPh>
    <rPh sb="4" eb="5">
      <t>オヨ</t>
    </rPh>
    <rPh sb="6" eb="9">
      <t>ジュウミンゼイ</t>
    </rPh>
    <rPh sb="9" eb="10">
      <t>トウ</t>
    </rPh>
    <phoneticPr fontId="4"/>
  </si>
  <si>
    <t>資産の部合計</t>
    <rPh sb="0" eb="2">
      <t>シサン</t>
    </rPh>
    <rPh sb="3" eb="4">
      <t>ブ</t>
    </rPh>
    <rPh sb="4" eb="6">
      <t>ゴウケイ</t>
    </rPh>
    <phoneticPr fontId="4"/>
  </si>
  <si>
    <t>負債・純資産の部合計</t>
    <rPh sb="0" eb="2">
      <t>フサイ</t>
    </rPh>
    <rPh sb="3" eb="6">
      <t>ジュンシサン</t>
    </rPh>
    <rPh sb="7" eb="8">
      <t>ブ</t>
    </rPh>
    <rPh sb="8" eb="10">
      <t>ゴウケイ</t>
    </rPh>
    <phoneticPr fontId="4"/>
  </si>
  <si>
    <t>■ 収益性</t>
    <rPh sb="2" eb="5">
      <t>シュウエキセイ</t>
    </rPh>
    <phoneticPr fontId="4"/>
  </si>
  <si>
    <t>■ 安全性</t>
    <rPh sb="2" eb="5">
      <t>アンゼンセイ</t>
    </rPh>
    <phoneticPr fontId="4"/>
  </si>
  <si>
    <t>流動比率</t>
    <rPh sb="0" eb="2">
      <t>リュウドウ</t>
    </rPh>
    <rPh sb="2" eb="4">
      <t>ヒリツ</t>
    </rPh>
    <phoneticPr fontId="3"/>
  </si>
  <si>
    <t>　= 流動資産　÷　流動負債</t>
    <rPh sb="2" eb="4">
      <t>リュウドウ</t>
    </rPh>
    <rPh sb="4" eb="6">
      <t>シサン</t>
    </rPh>
    <rPh sb="9" eb="11">
      <t>リュウドウ</t>
    </rPh>
    <rPh sb="11" eb="13">
      <t>フサイ</t>
    </rPh>
    <phoneticPr fontId="4"/>
  </si>
  <si>
    <t>当座比率</t>
    <rPh sb="0" eb="2">
      <t>トウザ</t>
    </rPh>
    <rPh sb="2" eb="4">
      <t>ヒリツ</t>
    </rPh>
    <phoneticPr fontId="3"/>
  </si>
  <si>
    <t>　= 当座資産　÷　流動負債</t>
    <rPh sb="2" eb="4">
      <t>トウザ</t>
    </rPh>
    <rPh sb="4" eb="6">
      <t>シサン</t>
    </rPh>
    <rPh sb="9" eb="11">
      <t>リュウドウ</t>
    </rPh>
    <rPh sb="11" eb="13">
      <t>フサイ</t>
    </rPh>
    <phoneticPr fontId="4"/>
  </si>
  <si>
    <t>固定比率</t>
    <rPh sb="0" eb="2">
      <t>コテイ</t>
    </rPh>
    <rPh sb="2" eb="4">
      <t>ヒリツ</t>
    </rPh>
    <phoneticPr fontId="3"/>
  </si>
  <si>
    <t>固定長期適合率</t>
    <rPh sb="0" eb="2">
      <t>コテイ</t>
    </rPh>
    <rPh sb="2" eb="4">
      <t>チョウキ</t>
    </rPh>
    <rPh sb="4" eb="6">
      <t>テキゴウ</t>
    </rPh>
    <rPh sb="6" eb="7">
      <t>リツ</t>
    </rPh>
    <phoneticPr fontId="3"/>
  </si>
  <si>
    <t>自己資本比率</t>
    <rPh sb="0" eb="2">
      <t>ジコ</t>
    </rPh>
    <rPh sb="2" eb="4">
      <t>シホン</t>
    </rPh>
    <rPh sb="4" eb="6">
      <t>ヒリツ</t>
    </rPh>
    <phoneticPr fontId="3"/>
  </si>
  <si>
    <t>■ 回転率・回転期間</t>
    <rPh sb="2" eb="4">
      <t>カイテン</t>
    </rPh>
    <rPh sb="4" eb="5">
      <t>リツ</t>
    </rPh>
    <rPh sb="6" eb="8">
      <t>カイテン</t>
    </rPh>
    <rPh sb="8" eb="10">
      <t>キカン</t>
    </rPh>
    <phoneticPr fontId="4"/>
  </si>
  <si>
    <t>売掛金回転率</t>
    <rPh sb="0" eb="2">
      <t>ウリカケ</t>
    </rPh>
    <rPh sb="2" eb="3">
      <t>キン</t>
    </rPh>
    <rPh sb="3" eb="5">
      <t>カイテン</t>
    </rPh>
    <rPh sb="5" eb="6">
      <t>リツ</t>
    </rPh>
    <phoneticPr fontId="3"/>
  </si>
  <si>
    <t>棚卸資産回転率</t>
    <rPh sb="0" eb="2">
      <t>タナオロシ</t>
    </rPh>
    <rPh sb="2" eb="4">
      <t>シサン</t>
    </rPh>
    <rPh sb="4" eb="6">
      <t>カイテン</t>
    </rPh>
    <rPh sb="6" eb="7">
      <t>リツ</t>
    </rPh>
    <phoneticPr fontId="3"/>
  </si>
  <si>
    <t>　= 売上原価　÷　棚卸資産</t>
    <rPh sb="2" eb="4">
      <t>ウリアゲ</t>
    </rPh>
    <rPh sb="4" eb="6">
      <t>ゲンカ</t>
    </rPh>
    <rPh sb="9" eb="11">
      <t>タナオロ</t>
    </rPh>
    <rPh sb="11" eb="13">
      <t>シサン</t>
    </rPh>
    <phoneticPr fontId="4"/>
  </si>
  <si>
    <t>買掛金回転率</t>
    <rPh sb="0" eb="3">
      <t>カイカケキン</t>
    </rPh>
    <rPh sb="3" eb="5">
      <t>カイテン</t>
    </rPh>
    <rPh sb="5" eb="6">
      <t>リツ</t>
    </rPh>
    <phoneticPr fontId="3"/>
  </si>
  <si>
    <t>売掛金回転期間</t>
    <rPh sb="0" eb="2">
      <t>ウリカケ</t>
    </rPh>
    <rPh sb="2" eb="3">
      <t>キン</t>
    </rPh>
    <rPh sb="3" eb="5">
      <t>カイテン</t>
    </rPh>
    <rPh sb="5" eb="7">
      <t>キカン</t>
    </rPh>
    <phoneticPr fontId="3"/>
  </si>
  <si>
    <t>棚卸資産回転期間</t>
    <rPh sb="0" eb="2">
      <t>タナオロシ</t>
    </rPh>
    <rPh sb="2" eb="4">
      <t>シサン</t>
    </rPh>
    <rPh sb="4" eb="6">
      <t>カイテン</t>
    </rPh>
    <rPh sb="6" eb="8">
      <t>キカン</t>
    </rPh>
    <phoneticPr fontId="3"/>
  </si>
  <si>
    <t>買掛金回転期間</t>
    <rPh sb="0" eb="3">
      <t>カイカケキン</t>
    </rPh>
    <rPh sb="3" eb="5">
      <t>カイテン</t>
    </rPh>
    <rPh sb="5" eb="7">
      <t>キカン</t>
    </rPh>
    <phoneticPr fontId="3"/>
  </si>
  <si>
    <t>■ 利益率</t>
    <rPh sb="2" eb="4">
      <t>リエキ</t>
    </rPh>
    <rPh sb="4" eb="5">
      <t>リツ</t>
    </rPh>
    <phoneticPr fontId="4"/>
  </si>
  <si>
    <t>売上総利益率</t>
    <rPh sb="0" eb="2">
      <t>ウリア</t>
    </rPh>
    <rPh sb="2" eb="3">
      <t>ソウ</t>
    </rPh>
    <rPh sb="3" eb="5">
      <t>リエキ</t>
    </rPh>
    <rPh sb="5" eb="6">
      <t>リツ</t>
    </rPh>
    <phoneticPr fontId="4"/>
  </si>
  <si>
    <t>営業利益率</t>
    <rPh sb="0" eb="2">
      <t>エイギョウ</t>
    </rPh>
    <rPh sb="2" eb="4">
      <t>リエキ</t>
    </rPh>
    <rPh sb="4" eb="5">
      <t>リツ</t>
    </rPh>
    <phoneticPr fontId="4"/>
  </si>
  <si>
    <t>経常利益率</t>
    <rPh sb="0" eb="2">
      <t>ケイジョウ</t>
    </rPh>
    <rPh sb="2" eb="4">
      <t>リエキ</t>
    </rPh>
    <rPh sb="4" eb="5">
      <t>リツ</t>
    </rPh>
    <phoneticPr fontId="4"/>
  </si>
  <si>
    <t>■ 損益分岐点分析</t>
    <rPh sb="2" eb="4">
      <t>ソンエキ</t>
    </rPh>
    <rPh sb="4" eb="7">
      <t>ブンキテン</t>
    </rPh>
    <rPh sb="7" eb="9">
      <t>ブンセキ</t>
    </rPh>
    <phoneticPr fontId="4"/>
  </si>
  <si>
    <t>変動費率</t>
    <rPh sb="0" eb="2">
      <t>ヘンドウ</t>
    </rPh>
    <rPh sb="2" eb="3">
      <t>ヒ</t>
    </rPh>
    <rPh sb="3" eb="4">
      <t>リツ</t>
    </rPh>
    <phoneticPr fontId="4"/>
  </si>
  <si>
    <t>固定費</t>
    <rPh sb="0" eb="3">
      <t>コテイヒ</t>
    </rPh>
    <phoneticPr fontId="4"/>
  </si>
  <si>
    <t>損益分岐点売上高</t>
    <rPh sb="0" eb="2">
      <t>ソンエキ</t>
    </rPh>
    <rPh sb="2" eb="5">
      <t>ブンキテン</t>
    </rPh>
    <rPh sb="5" eb="7">
      <t>ウリアゲ</t>
    </rPh>
    <rPh sb="7" eb="8">
      <t>ダカ</t>
    </rPh>
    <phoneticPr fontId="4"/>
  </si>
  <si>
    <t>流動資産</t>
    <phoneticPr fontId="3"/>
  </si>
  <si>
    <t>固定資産</t>
    <phoneticPr fontId="3"/>
  </si>
  <si>
    <t>繰延資産</t>
    <phoneticPr fontId="3"/>
  </si>
  <si>
    <t>-</t>
    <phoneticPr fontId="3"/>
  </si>
  <si>
    <t>　特別利益</t>
    <rPh sb="1" eb="2">
      <t>トク</t>
    </rPh>
    <rPh sb="2" eb="3">
      <t>ベツ</t>
    </rPh>
    <rPh sb="3" eb="4">
      <t>リ</t>
    </rPh>
    <rPh sb="4" eb="5">
      <t>エキ</t>
    </rPh>
    <phoneticPr fontId="4"/>
  </si>
  <si>
    <t>売上利益率</t>
    <rPh sb="0" eb="2">
      <t>ウリア</t>
    </rPh>
    <rPh sb="2" eb="4">
      <t>リエキ</t>
    </rPh>
    <rPh sb="4" eb="5">
      <t>リツ</t>
    </rPh>
    <phoneticPr fontId="3"/>
  </si>
  <si>
    <t>資産回転率</t>
    <rPh sb="0" eb="2">
      <t>シサン</t>
    </rPh>
    <rPh sb="2" eb="4">
      <t>カイテン</t>
    </rPh>
    <rPh sb="4" eb="5">
      <t>リツ</t>
    </rPh>
    <phoneticPr fontId="3"/>
  </si>
  <si>
    <t>ROA</t>
    <phoneticPr fontId="3"/>
  </si>
  <si>
    <t>財務レバレッジ</t>
    <rPh sb="0" eb="2">
      <t>ザイム</t>
    </rPh>
    <phoneticPr fontId="3"/>
  </si>
  <si>
    <t>ROE</t>
    <phoneticPr fontId="3"/>
  </si>
  <si>
    <t>　= 当期純利益　÷　自己資本</t>
    <rPh sb="3" eb="5">
      <t>トウキ</t>
    </rPh>
    <rPh sb="5" eb="8">
      <t>ジュンリエキ</t>
    </rPh>
    <rPh sb="11" eb="13">
      <t>ジコ</t>
    </rPh>
    <rPh sb="13" eb="15">
      <t>シホン</t>
    </rPh>
    <phoneticPr fontId="4"/>
  </si>
  <si>
    <t>　= 固定資産　÷　自己資本</t>
    <rPh sb="2" eb="4">
      <t>コテイ</t>
    </rPh>
    <rPh sb="4" eb="6">
      <t>シサン</t>
    </rPh>
    <rPh sb="10" eb="12">
      <t>ジコ</t>
    </rPh>
    <rPh sb="12" eb="14">
      <t>シホン</t>
    </rPh>
    <phoneticPr fontId="4"/>
  </si>
  <si>
    <t>　= 売上原価　÷　買 掛 金</t>
    <rPh sb="2" eb="4">
      <t>ウリアゲ</t>
    </rPh>
    <rPh sb="4" eb="6">
      <t>ゲンカ</t>
    </rPh>
    <rPh sb="10" eb="11">
      <t>バイ</t>
    </rPh>
    <rPh sb="12" eb="13">
      <t>カカリ</t>
    </rPh>
    <rPh sb="14" eb="15">
      <t>キン</t>
    </rPh>
    <phoneticPr fontId="4"/>
  </si>
  <si>
    <t>　= 売 上 高　÷　売 掛 金</t>
    <rPh sb="11" eb="12">
      <t>バイ</t>
    </rPh>
    <rPh sb="13" eb="14">
      <t>キン</t>
    </rPh>
    <phoneticPr fontId="4"/>
  </si>
  <si>
    <t>　= 売 上 高　÷　総 資 産</t>
    <rPh sb="2" eb="4">
      <t>ウリアゲ</t>
    </rPh>
    <rPh sb="5" eb="6">
      <t>ダカ</t>
    </rPh>
    <rPh sb="11" eb="12">
      <t>フサ</t>
    </rPh>
    <rPh sb="13" eb="14">
      <t>シ</t>
    </rPh>
    <rPh sb="15" eb="16">
      <t>サン</t>
    </rPh>
    <phoneticPr fontId="4"/>
  </si>
  <si>
    <t>　= 自己資本　÷　総 資 本</t>
    <rPh sb="3" eb="5">
      <t>ジコ</t>
    </rPh>
    <rPh sb="5" eb="7">
      <t>シホン</t>
    </rPh>
    <rPh sb="10" eb="11">
      <t>フサ</t>
    </rPh>
    <rPh sb="12" eb="13">
      <t>シ</t>
    </rPh>
    <rPh sb="14" eb="15">
      <t>ボン</t>
    </rPh>
    <phoneticPr fontId="4"/>
  </si>
  <si>
    <t>　= 総　資　本　÷　自己資本</t>
    <rPh sb="3" eb="4">
      <t>フサ</t>
    </rPh>
    <rPh sb="5" eb="6">
      <t>シ</t>
    </rPh>
    <rPh sb="7" eb="8">
      <t>ボン</t>
    </rPh>
    <rPh sb="10" eb="12">
      <t>ジコ</t>
    </rPh>
    <rPh sb="12" eb="14">
      <t>シホン</t>
    </rPh>
    <phoneticPr fontId="4"/>
  </si>
  <si>
    <t>　= 当期純利益　÷　売 上 高</t>
    <phoneticPr fontId="3"/>
  </si>
  <si>
    <t>　= 当期純利益　÷　総 資 産</t>
    <rPh sb="3" eb="5">
      <t>トウキ</t>
    </rPh>
    <rPh sb="5" eb="8">
      <t>ジュンリエキ</t>
    </rPh>
    <rPh sb="11" eb="12">
      <t>フサ</t>
    </rPh>
    <rPh sb="13" eb="14">
      <t>シ</t>
    </rPh>
    <rPh sb="15" eb="16">
      <t>サン</t>
    </rPh>
    <phoneticPr fontId="4"/>
  </si>
  <si>
    <t>　= 売上総利益　÷　売 上 高</t>
    <rPh sb="2" eb="4">
      <t>ウリアゲ</t>
    </rPh>
    <rPh sb="4" eb="7">
      <t>ソウリエキ</t>
    </rPh>
    <rPh sb="10" eb="12">
      <t>ウリアゲ</t>
    </rPh>
    <rPh sb="13" eb="14">
      <t>ダカ</t>
    </rPh>
    <phoneticPr fontId="4"/>
  </si>
  <si>
    <t>　= 営 業 利益　÷　売 上 高</t>
    <rPh sb="3" eb="4">
      <t>エイ</t>
    </rPh>
    <rPh sb="5" eb="6">
      <t>ギョウ</t>
    </rPh>
    <rPh sb="7" eb="9">
      <t>リエキ</t>
    </rPh>
    <rPh sb="12" eb="13">
      <t>バイ</t>
    </rPh>
    <rPh sb="14" eb="15">
      <t>ジョウ</t>
    </rPh>
    <rPh sb="16" eb="17">
      <t>ダカ</t>
    </rPh>
    <phoneticPr fontId="4"/>
  </si>
  <si>
    <t>　= 経 常 利益　÷　売 上 高</t>
    <rPh sb="3" eb="4">
      <t>キョウ</t>
    </rPh>
    <rPh sb="5" eb="6">
      <t>ツネ</t>
    </rPh>
    <rPh sb="7" eb="9">
      <t>リエキ</t>
    </rPh>
    <rPh sb="12" eb="13">
      <t>バイ</t>
    </rPh>
    <rPh sb="14" eb="15">
      <t>ジョウ</t>
    </rPh>
    <rPh sb="16" eb="17">
      <t>ダカ</t>
    </rPh>
    <phoneticPr fontId="4"/>
  </si>
  <si>
    <t>　= 販 管 費　±　営業外損益</t>
    <rPh sb="3" eb="4">
      <t>ハン</t>
    </rPh>
    <rPh sb="5" eb="6">
      <t>カン</t>
    </rPh>
    <rPh sb="7" eb="8">
      <t>ヒ</t>
    </rPh>
    <rPh sb="11" eb="14">
      <t>エイギョウガイ</t>
    </rPh>
    <rPh sb="14" eb="16">
      <t>ソンエキ</t>
    </rPh>
    <phoneticPr fontId="4"/>
  </si>
  <si>
    <t>　= 売上原価　÷　売　上　高</t>
    <rPh sb="2" eb="4">
      <t>ウリアゲ</t>
    </rPh>
    <rPh sb="4" eb="6">
      <t>ゲンカ</t>
    </rPh>
    <rPh sb="9" eb="11">
      <t>ウリアゲ</t>
    </rPh>
    <rPh sb="12" eb="13">
      <t>ダカ</t>
    </rPh>
    <phoneticPr fontId="4"/>
  </si>
  <si>
    <t>　= 固定資産　÷（自己資本　＋　固定負債）</t>
    <rPh sb="2" eb="4">
      <t>コテイ</t>
    </rPh>
    <rPh sb="4" eb="6">
      <t>シサンジュンシサン</t>
    </rPh>
    <rPh sb="10" eb="12">
      <t>ジコ</t>
    </rPh>
    <rPh sb="12" eb="14">
      <t>シホン</t>
    </rPh>
    <rPh sb="16" eb="18">
      <t>コテイ</t>
    </rPh>
    <rPh sb="18" eb="20">
      <t>フサイ</t>
    </rPh>
    <phoneticPr fontId="4"/>
  </si>
  <si>
    <t>　= 売 掛 金　÷（売 上 高　÷　365）</t>
    <rPh sb="2" eb="4">
      <t>ウリカケ</t>
    </rPh>
    <rPh sb="5" eb="6">
      <t>キン</t>
    </rPh>
    <rPh sb="11" eb="12">
      <t>バイ</t>
    </rPh>
    <rPh sb="13" eb="14">
      <t>ダカ</t>
    </rPh>
    <phoneticPr fontId="4"/>
  </si>
  <si>
    <t>　= 棚卸資産　÷（売上原価　÷　365）</t>
    <rPh sb="2" eb="4">
      <t>タナオロシ</t>
    </rPh>
    <rPh sb="4" eb="6">
      <t>シサン</t>
    </rPh>
    <rPh sb="10" eb="11">
      <t>バイ</t>
    </rPh>
    <rPh sb="11" eb="13">
      <t>ゲンカ</t>
    </rPh>
    <phoneticPr fontId="4"/>
  </si>
  <si>
    <t>　= 固 定 費　÷（1-変動比率）</t>
    <rPh sb="3" eb="4">
      <t>カタム</t>
    </rPh>
    <rPh sb="5" eb="6">
      <t>サダム</t>
    </rPh>
    <rPh sb="7" eb="8">
      <t>ヒ</t>
    </rPh>
    <rPh sb="13" eb="14">
      <t>ヘン</t>
    </rPh>
    <rPh sb="14" eb="16">
      <t>ヒリツ</t>
    </rPh>
    <phoneticPr fontId="4"/>
  </si>
  <si>
    <t>　当期純利益</t>
    <rPh sb="1" eb="3">
      <t>トウキ</t>
    </rPh>
    <rPh sb="3" eb="6">
      <t>ジュンリエキ</t>
    </rPh>
    <phoneticPr fontId="3"/>
  </si>
  <si>
    <t>単位：千円</t>
    <rPh sb="0" eb="2">
      <t>タンイ</t>
    </rPh>
    <rPh sb="3" eb="5">
      <t>センエン</t>
    </rPh>
    <phoneticPr fontId="4"/>
  </si>
  <si>
    <t>34期　2024年4月1日～2024年3月31日</t>
    <phoneticPr fontId="4"/>
  </si>
  <si>
    <t>34期</t>
    <rPh sb="2" eb="3">
      <t>キ</t>
    </rPh>
    <phoneticPr fontId="4"/>
  </si>
  <si>
    <t>33期</t>
    <rPh sb="2" eb="3">
      <t>キ</t>
    </rPh>
    <phoneticPr fontId="3"/>
  </si>
  <si>
    <t>32期</t>
    <rPh sb="2" eb="3">
      <t>キ</t>
    </rPh>
    <phoneticPr fontId="3"/>
  </si>
  <si>
    <t>31期</t>
    <rPh sb="2" eb="3">
      <t>キ</t>
    </rPh>
    <phoneticPr fontId="3"/>
  </si>
  <si>
    <t>30期</t>
    <rPh sb="2" eb="3">
      <t>キ</t>
    </rPh>
    <phoneticPr fontId="3"/>
  </si>
  <si>
    <t>株式会社　会計学を学ぼう！</t>
    <rPh sb="0" eb="4">
      <t>カブシキカイシャ</t>
    </rPh>
    <rPh sb="5" eb="8">
      <t>カイケイガク</t>
    </rPh>
    <rPh sb="9" eb="10">
      <t>マナ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</si>
</sst>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%"/>
    <numFmt numFmtId="177" formatCode="#,##0.0&quot;回&quot;"/>
    <numFmt numFmtId="178" formatCode="#,##0.0&quot;日&quot;"/>
    <numFmt numFmtId="179" formatCode="0.00_);[Red]\(0.00\)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color indexed="10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Meiryo UI"/>
      <family val="3"/>
      <charset val="128"/>
    </font>
    <font>
      <sz val="10"/>
      <color indexed="10"/>
      <name val="Meiryo UI"/>
      <family val="3"/>
      <charset val="128"/>
    </font>
    <font>
      <sz val="16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6"/>
      <color theme="0" tint="-0.34998626667073579"/>
      <name val="ＭＳ Ｐゴシック"/>
      <family val="3"/>
      <charset val="128"/>
    </font>
    <font>
      <sz val="6"/>
      <color theme="0" tint="-0.34998626667073579"/>
      <name val="ＭＳ 明朝"/>
      <family val="1"/>
      <charset val="128"/>
    </font>
    <font>
      <b/>
      <sz val="6"/>
      <color theme="0" tint="-0.34998626667073579"/>
      <name val="ＭＳ 明朝"/>
      <family val="1"/>
      <charset val="128"/>
    </font>
    <font>
      <sz val="20"/>
      <color theme="0" tint="-0.34998626667073579"/>
      <name val="ＭＳ Ｐゴシック"/>
      <family val="3"/>
      <charset val="128"/>
    </font>
    <font>
      <sz val="20"/>
      <color theme="0" tint="-0.34998626667073579"/>
      <name val="ＭＳ 明朝"/>
      <family val="1"/>
      <charset val="128"/>
    </font>
    <font>
      <sz val="20"/>
      <color theme="0" tint="-0.34998626667073579"/>
      <name val="ＭＳ ゴシック"/>
      <family val="3"/>
      <charset val="128"/>
    </font>
    <font>
      <sz val="1"/>
      <color theme="0" tint="-0.34998626667073579"/>
      <name val="ＭＳ ゴシック"/>
      <family val="3"/>
      <charset val="128"/>
    </font>
    <font>
      <sz val="1"/>
      <color theme="0" tint="-0.34998626667073579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"/>
      <color theme="0" tint="-0.34998626667073579"/>
      <name val="ＭＳ 明朝"/>
      <family val="1"/>
      <charset val="128"/>
    </font>
    <font>
      <b/>
      <sz val="1"/>
      <color theme="0" tint="-0.34998626667073579"/>
      <name val="ＭＳ 明朝"/>
      <family val="1"/>
      <charset val="128"/>
    </font>
    <font>
      <sz val="11"/>
      <color theme="0" tint="-0.34998626667073579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136">
    <xf numFmtId="0" fontId="0" fillId="0" borderId="0" xfId="0">
      <alignment vertical="center"/>
    </xf>
    <xf numFmtId="0" fontId="9" fillId="3" borderId="0" xfId="0" applyFont="1" applyFill="1">
      <alignment vertical="center"/>
    </xf>
    <xf numFmtId="0" fontId="0" fillId="3" borderId="0" xfId="0" applyFill="1">
      <alignment vertical="center"/>
    </xf>
    <xf numFmtId="0" fontId="8" fillId="3" borderId="0" xfId="4" applyFont="1" applyFill="1" applyProtection="1">
      <protection hidden="1"/>
    </xf>
    <xf numFmtId="0" fontId="8" fillId="3" borderId="0" xfId="4" applyFont="1" applyFill="1"/>
    <xf numFmtId="0" fontId="5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38" fontId="6" fillId="0" borderId="0" xfId="2" applyFont="1" applyFill="1" applyBorder="1" applyAlignment="1" applyProtection="1">
      <alignment horizontal="right" vertical="center"/>
      <protection locked="0"/>
    </xf>
    <xf numFmtId="38" fontId="6" fillId="0" borderId="3" xfId="2" applyFont="1" applyFill="1" applyBorder="1" applyAlignment="1" applyProtection="1">
      <alignment horizontal="right" vertical="center"/>
      <protection locked="0"/>
    </xf>
    <xf numFmtId="38" fontId="5" fillId="0" borderId="2" xfId="2" applyFont="1" applyFill="1" applyBorder="1" applyAlignment="1" applyProtection="1">
      <alignment horizontal="right" vertical="center"/>
      <protection locked="0"/>
    </xf>
    <xf numFmtId="0" fontId="5" fillId="0" borderId="2" xfId="0" applyFont="1" applyBorder="1">
      <alignment vertical="center"/>
    </xf>
    <xf numFmtId="38" fontId="5" fillId="0" borderId="0" xfId="2" applyFont="1" applyFill="1" applyBorder="1" applyAlignment="1" applyProtection="1">
      <alignment horizontal="right" vertical="center"/>
      <protection locked="0"/>
    </xf>
    <xf numFmtId="38" fontId="5" fillId="0" borderId="3" xfId="2" applyFont="1" applyFill="1" applyBorder="1" applyAlignment="1" applyProtection="1">
      <alignment horizontal="right" vertical="center"/>
      <protection locked="0"/>
    </xf>
    <xf numFmtId="38" fontId="6" fillId="0" borderId="4" xfId="2" applyFont="1" applyFill="1" applyBorder="1" applyAlignment="1" applyProtection="1">
      <alignment horizontal="right" vertical="center"/>
      <protection locked="0"/>
    </xf>
    <xf numFmtId="38" fontId="5" fillId="0" borderId="4" xfId="2" applyFont="1" applyFill="1" applyBorder="1" applyAlignment="1" applyProtection="1">
      <alignment horizontal="right" vertical="center"/>
      <protection locked="0"/>
    </xf>
    <xf numFmtId="0" fontId="6" fillId="0" borderId="5" xfId="0" applyFont="1" applyBorder="1">
      <alignment vertical="center"/>
    </xf>
    <xf numFmtId="38" fontId="6" fillId="0" borderId="5" xfId="0" applyNumberFormat="1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>
      <alignment horizontal="center" vertical="center"/>
    </xf>
    <xf numFmtId="38" fontId="6" fillId="0" borderId="6" xfId="2" applyFont="1" applyFill="1" applyBorder="1" applyAlignment="1" applyProtection="1">
      <alignment horizontal="right" vertical="center"/>
      <protection locked="0"/>
    </xf>
    <xf numFmtId="38" fontId="5" fillId="0" borderId="0" xfId="2" applyFont="1" applyFill="1" applyBorder="1" applyAlignment="1">
      <alignment horizontal="left" vertical="center"/>
    </xf>
    <xf numFmtId="38" fontId="5" fillId="0" borderId="0" xfId="2" applyFont="1" applyFill="1" applyAlignment="1">
      <alignment horizontal="left" vertical="center"/>
    </xf>
    <xf numFmtId="38" fontId="6" fillId="4" borderId="3" xfId="2" applyFont="1" applyFill="1" applyBorder="1" applyAlignment="1" applyProtection="1">
      <alignment horizontal="right" vertical="center"/>
      <protection locked="0"/>
    </xf>
    <xf numFmtId="38" fontId="6" fillId="4" borderId="4" xfId="2" applyFont="1" applyFill="1" applyBorder="1" applyAlignment="1" applyProtection="1">
      <alignment horizontal="right" vertical="center"/>
      <protection locked="0"/>
    </xf>
    <xf numFmtId="38" fontId="5" fillId="4" borderId="2" xfId="2" applyFont="1" applyFill="1" applyBorder="1" applyAlignment="1" applyProtection="1">
      <alignment horizontal="right" vertical="center"/>
      <protection locked="0"/>
    </xf>
    <xf numFmtId="38" fontId="5" fillId="4" borderId="4" xfId="2" applyFont="1" applyFill="1" applyBorder="1" applyAlignment="1" applyProtection="1">
      <alignment horizontal="right" vertical="center"/>
      <protection locked="0"/>
    </xf>
    <xf numFmtId="38" fontId="5" fillId="4" borderId="3" xfId="2" applyFont="1" applyFill="1" applyBorder="1" applyAlignment="1" applyProtection="1">
      <alignment horizontal="right" vertical="center"/>
      <protection locked="0"/>
    </xf>
    <xf numFmtId="38" fontId="5" fillId="4" borderId="0" xfId="2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3" applyFont="1" applyFill="1"/>
    <xf numFmtId="0" fontId="14" fillId="2" borderId="0" xfId="3" applyFont="1" applyFill="1" applyAlignment="1">
      <alignment horizontal="center"/>
    </xf>
    <xf numFmtId="0" fontId="12" fillId="2" borderId="0" xfId="3" applyFont="1" applyFill="1"/>
    <xf numFmtId="0" fontId="15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6" fillId="2" borderId="0" xfId="3" applyFont="1" applyFill="1"/>
    <xf numFmtId="0" fontId="16" fillId="2" borderId="0" xfId="3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9" fontId="11" fillId="2" borderId="0" xfId="0" quotePrefix="1" applyNumberFormat="1" applyFont="1" applyFill="1" applyAlignment="1">
      <alignment horizontal="left" vertical="center"/>
    </xf>
    <xf numFmtId="176" fontId="15" fillId="2" borderId="0" xfId="1" applyNumberFormat="1" applyFont="1" applyFill="1" applyBorder="1" applyAlignment="1">
      <alignment horizontal="center" vertical="center"/>
    </xf>
    <xf numFmtId="176" fontId="11" fillId="2" borderId="0" xfId="0" applyNumberFormat="1" applyFont="1" applyFill="1" applyAlignment="1" applyProtection="1">
      <alignment horizontal="center" vertical="center"/>
      <protection locked="0"/>
    </xf>
    <xf numFmtId="176" fontId="11" fillId="2" borderId="0" xfId="2" applyNumberFormat="1" applyFont="1" applyFill="1" applyBorder="1" applyAlignment="1" applyProtection="1">
      <alignment horizontal="center" vertical="center"/>
      <protection locked="0"/>
    </xf>
    <xf numFmtId="176" fontId="11" fillId="2" borderId="0" xfId="0" applyNumberFormat="1" applyFont="1" applyFill="1" applyAlignment="1">
      <alignment horizontal="center" vertical="center"/>
    </xf>
    <xf numFmtId="9" fontId="11" fillId="2" borderId="1" xfId="0" applyNumberFormat="1" applyFont="1" applyFill="1" applyBorder="1" applyAlignment="1">
      <alignment horizontal="left" vertical="center"/>
    </xf>
    <xf numFmtId="176" fontId="15" fillId="2" borderId="1" xfId="1" applyNumberFormat="1" applyFont="1" applyFill="1" applyBorder="1" applyAlignment="1">
      <alignment horizontal="center" vertical="center"/>
    </xf>
    <xf numFmtId="9" fontId="11" fillId="2" borderId="1" xfId="0" applyNumberFormat="1" applyFont="1" applyFill="1" applyBorder="1" applyAlignment="1" applyProtection="1">
      <alignment horizontal="center" vertical="center"/>
      <protection locked="0"/>
    </xf>
    <xf numFmtId="38" fontId="11" fillId="2" borderId="1" xfId="2" applyFont="1" applyFill="1" applyBorder="1" applyAlignment="1" applyProtection="1">
      <alignment horizontal="center" vertical="center"/>
      <protection locked="0"/>
    </xf>
    <xf numFmtId="9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38" fontId="11" fillId="2" borderId="0" xfId="2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  <xf numFmtId="179" fontId="15" fillId="2" borderId="0" xfId="1" applyNumberFormat="1" applyFont="1" applyFill="1" applyBorder="1" applyAlignment="1">
      <alignment horizontal="center" vertical="center"/>
    </xf>
    <xf numFmtId="179" fontId="11" fillId="2" borderId="0" xfId="0" applyNumberFormat="1" applyFont="1" applyFill="1" applyAlignment="1" applyProtection="1">
      <alignment horizontal="center" vertical="center"/>
      <protection locked="0"/>
    </xf>
    <xf numFmtId="9" fontId="11" fillId="2" borderId="0" xfId="1" quotePrefix="1" applyFont="1" applyFill="1" applyBorder="1" applyAlignment="1">
      <alignment horizontal="left" vertical="center"/>
    </xf>
    <xf numFmtId="177" fontId="15" fillId="2" borderId="0" xfId="2" applyNumberFormat="1" applyFont="1" applyFill="1" applyBorder="1" applyAlignment="1">
      <alignment horizontal="center" vertical="center"/>
    </xf>
    <xf numFmtId="176" fontId="11" fillId="2" borderId="0" xfId="1" applyNumberFormat="1" applyFont="1" applyFill="1" applyBorder="1" applyAlignment="1" applyProtection="1">
      <alignment horizontal="center" vertical="center"/>
      <protection locked="0"/>
    </xf>
    <xf numFmtId="177" fontId="11" fillId="2" borderId="0" xfId="2" applyNumberFormat="1" applyFont="1" applyFill="1" applyBorder="1" applyAlignment="1" applyProtection="1">
      <alignment horizontal="center" vertical="center"/>
      <protection locked="0"/>
    </xf>
    <xf numFmtId="176" fontId="11" fillId="2" borderId="0" xfId="1" applyNumberFormat="1" applyFont="1" applyFill="1" applyBorder="1" applyAlignment="1">
      <alignment horizontal="center" vertical="center"/>
    </xf>
    <xf numFmtId="0" fontId="11" fillId="2" borderId="0" xfId="0" quotePrefix="1" applyFont="1" applyFill="1" applyAlignment="1">
      <alignment horizontal="left" vertical="center"/>
    </xf>
    <xf numFmtId="178" fontId="15" fillId="2" borderId="0" xfId="2" applyNumberFormat="1" applyFont="1" applyFill="1" applyBorder="1" applyAlignment="1">
      <alignment horizontal="center" vertical="center"/>
    </xf>
    <xf numFmtId="178" fontId="11" fillId="2" borderId="0" xfId="2" applyNumberFormat="1" applyFont="1" applyFill="1" applyBorder="1" applyAlignment="1" applyProtection="1">
      <alignment horizontal="center" vertical="center"/>
      <protection locked="0"/>
    </xf>
    <xf numFmtId="176" fontId="15" fillId="2" borderId="0" xfId="0" applyNumberFormat="1" applyFont="1" applyFill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38" fontId="11" fillId="2" borderId="0" xfId="2" quotePrefix="1" applyFont="1" applyFill="1" applyBorder="1" applyAlignment="1">
      <alignment horizontal="left" vertical="center"/>
    </xf>
    <xf numFmtId="38" fontId="15" fillId="2" borderId="0" xfId="2" applyFont="1" applyFill="1" applyBorder="1" applyAlignment="1">
      <alignment horizontal="center" vertical="center"/>
    </xf>
    <xf numFmtId="38" fontId="11" fillId="2" borderId="0" xfId="2" applyFont="1" applyFill="1" applyBorder="1" applyAlignment="1">
      <alignment horizontal="center" vertical="center"/>
    </xf>
    <xf numFmtId="0" fontId="12" fillId="2" borderId="0" xfId="4" applyFont="1" applyFill="1"/>
    <xf numFmtId="0" fontId="12" fillId="2" borderId="0" xfId="4" applyFont="1" applyFill="1" applyProtection="1">
      <protection hidden="1"/>
    </xf>
    <xf numFmtId="0" fontId="24" fillId="6" borderId="0" xfId="0" applyFont="1" applyFill="1">
      <alignment vertical="center"/>
    </xf>
    <xf numFmtId="0" fontId="20" fillId="6" borderId="0" xfId="0" applyFont="1" applyFill="1">
      <alignment vertical="center"/>
    </xf>
    <xf numFmtId="0" fontId="17" fillId="6" borderId="0" xfId="0" applyFont="1" applyFill="1">
      <alignment vertical="center"/>
    </xf>
    <xf numFmtId="0" fontId="25" fillId="6" borderId="0" xfId="0" applyFont="1" applyFill="1">
      <alignment vertical="center"/>
    </xf>
    <xf numFmtId="0" fontId="26" fillId="6" borderId="0" xfId="3" applyFont="1" applyFill="1"/>
    <xf numFmtId="0" fontId="21" fillId="6" borderId="0" xfId="3" applyFont="1" applyFill="1"/>
    <xf numFmtId="0" fontId="18" fillId="6" borderId="0" xfId="3" applyFont="1" applyFill="1"/>
    <xf numFmtId="0" fontId="17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left" vertical="center"/>
    </xf>
    <xf numFmtId="3" fontId="17" fillId="6" borderId="0" xfId="0" applyNumberFormat="1" applyFont="1" applyFill="1">
      <alignment vertical="center"/>
    </xf>
    <xf numFmtId="0" fontId="18" fillId="6" borderId="0" xfId="4" applyFont="1" applyFill="1" applyProtection="1">
      <protection hidden="1"/>
    </xf>
    <xf numFmtId="0" fontId="17" fillId="6" borderId="0" xfId="0" applyFont="1" applyFill="1" applyAlignment="1" applyProtection="1">
      <alignment horizontal="center" vertical="center"/>
      <protection hidden="1"/>
    </xf>
    <xf numFmtId="0" fontId="17" fillId="6" borderId="0" xfId="0" applyFont="1" applyFill="1" applyProtection="1">
      <alignment vertical="center"/>
      <protection hidden="1"/>
    </xf>
    <xf numFmtId="0" fontId="26" fillId="6" borderId="0" xfId="4" applyFont="1" applyFill="1" applyProtection="1">
      <protection hidden="1"/>
    </xf>
    <xf numFmtId="0" fontId="26" fillId="6" borderId="0" xfId="4" applyFont="1" applyFill="1"/>
    <xf numFmtId="0" fontId="19" fillId="6" borderId="0" xfId="4" applyFont="1" applyFill="1" applyProtection="1">
      <protection hidden="1"/>
    </xf>
    <xf numFmtId="0" fontId="17" fillId="6" borderId="0" xfId="0" applyFont="1" applyFill="1" applyAlignment="1" applyProtection="1">
      <alignment horizontal="left" vertical="center"/>
      <protection hidden="1"/>
    </xf>
    <xf numFmtId="3" fontId="17" fillId="6" borderId="0" xfId="0" applyNumberFormat="1" applyFont="1" applyFill="1" applyProtection="1">
      <alignment vertical="center"/>
      <protection hidden="1"/>
    </xf>
    <xf numFmtId="0" fontId="27" fillId="6" borderId="0" xfId="4" applyFont="1" applyFill="1" applyProtection="1">
      <protection hidden="1"/>
    </xf>
    <xf numFmtId="0" fontId="27" fillId="6" borderId="0" xfId="4" applyFont="1" applyFill="1"/>
    <xf numFmtId="38" fontId="17" fillId="6" borderId="0" xfId="0" applyNumberFormat="1" applyFont="1" applyFill="1" applyProtection="1">
      <alignment vertical="center"/>
      <protection hidden="1"/>
    </xf>
    <xf numFmtId="0" fontId="18" fillId="6" borderId="0" xfId="4" applyFont="1" applyFill="1"/>
    <xf numFmtId="0" fontId="21" fillId="6" borderId="0" xfId="4" applyFont="1" applyFill="1"/>
    <xf numFmtId="0" fontId="21" fillId="6" borderId="0" xfId="4" applyFont="1" applyFill="1" applyProtection="1">
      <protection hidden="1"/>
    </xf>
    <xf numFmtId="0" fontId="23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8" fillId="6" borderId="0" xfId="0" applyFont="1" applyFill="1" applyAlignment="1">
      <alignment horizontal="left" vertical="center"/>
    </xf>
    <xf numFmtId="0" fontId="11" fillId="7" borderId="0" xfId="0" applyFont="1" applyFill="1">
      <alignment vertical="center"/>
    </xf>
    <xf numFmtId="0" fontId="16" fillId="7" borderId="0" xfId="3" applyFont="1" applyFill="1"/>
    <xf numFmtId="0" fontId="0" fillId="7" borderId="0" xfId="0" applyFill="1">
      <alignment vertical="center"/>
    </xf>
    <xf numFmtId="38" fontId="6" fillId="7" borderId="0" xfId="2" applyFont="1" applyFill="1" applyBorder="1" applyAlignment="1" applyProtection="1">
      <alignment horizontal="right" vertical="center"/>
      <protection locked="0"/>
    </xf>
    <xf numFmtId="38" fontId="5" fillId="7" borderId="0" xfId="2" applyFont="1" applyFill="1" applyBorder="1" applyAlignment="1" applyProtection="1">
      <alignment horizontal="right" vertical="center"/>
      <protection locked="0"/>
    </xf>
    <xf numFmtId="38" fontId="6" fillId="7" borderId="5" xfId="0" applyNumberFormat="1" applyFont="1" applyFill="1" applyBorder="1" applyAlignment="1" applyProtection="1">
      <alignment horizontal="right" vertical="center"/>
      <protection locked="0"/>
    </xf>
    <xf numFmtId="38" fontId="6" fillId="7" borderId="3" xfId="2" applyFont="1" applyFill="1" applyBorder="1" applyAlignment="1" applyProtection="1">
      <alignment horizontal="right" vertical="center"/>
      <protection locked="0"/>
    </xf>
    <xf numFmtId="38" fontId="5" fillId="7" borderId="3" xfId="2" applyFont="1" applyFill="1" applyBorder="1" applyAlignment="1" applyProtection="1">
      <alignment horizontal="right" vertical="center"/>
      <protection locked="0"/>
    </xf>
    <xf numFmtId="38" fontId="5" fillId="7" borderId="2" xfId="2" applyFont="1" applyFill="1" applyBorder="1" applyAlignment="1" applyProtection="1">
      <alignment horizontal="right" vertical="center"/>
      <protection locked="0"/>
    </xf>
    <xf numFmtId="38" fontId="5" fillId="7" borderId="4" xfId="2" applyFont="1" applyFill="1" applyBorder="1" applyAlignment="1" applyProtection="1">
      <alignment horizontal="right" vertical="center"/>
      <protection locked="0"/>
    </xf>
    <xf numFmtId="38" fontId="6" fillId="7" borderId="4" xfId="2" applyFont="1" applyFill="1" applyBorder="1" applyAlignment="1" applyProtection="1">
      <alignment horizontal="right" vertical="center"/>
      <protection locked="0"/>
    </xf>
    <xf numFmtId="38" fontId="6" fillId="7" borderId="6" xfId="2" applyFont="1" applyFill="1" applyBorder="1" applyAlignment="1" applyProtection="1">
      <alignment horizontal="right" vertical="center"/>
      <protection locked="0"/>
    </xf>
    <xf numFmtId="0" fontId="6" fillId="7" borderId="0" xfId="0" applyFont="1" applyFill="1" applyAlignment="1" applyProtection="1">
      <alignment horizontal="left" vertical="center"/>
      <protection locked="0"/>
    </xf>
    <xf numFmtId="0" fontId="5" fillId="7" borderId="0" xfId="0" applyFont="1" applyFill="1" applyAlignment="1" applyProtection="1">
      <alignment horizontal="left" vertical="center"/>
      <protection locked="0"/>
    </xf>
    <xf numFmtId="0" fontId="5" fillId="7" borderId="0" xfId="0" applyFont="1" applyFill="1" applyAlignment="1" applyProtection="1">
      <alignment horizontal="right" vertical="center"/>
      <protection locked="0"/>
    </xf>
    <xf numFmtId="0" fontId="5" fillId="7" borderId="0" xfId="0" applyFont="1" applyFill="1" applyAlignment="1">
      <alignment horizontal="left" vertical="center"/>
    </xf>
    <xf numFmtId="0" fontId="14" fillId="2" borderId="0" xfId="3" applyFont="1" applyFill="1" applyAlignment="1">
      <alignment horizont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7" fillId="0" borderId="3" xfId="0" applyFont="1" applyBorder="1" applyAlignment="1"/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5">
    <cellStyle name="パーセント" xfId="1" builtinId="5"/>
    <cellStyle name="桁区切り" xfId="2" builtinId="6"/>
    <cellStyle name="標準" xfId="0" builtinId="0"/>
    <cellStyle name="標準_bs_01" xfId="3" xr:uid="{00000000-0005-0000-0000-000003000000}"/>
    <cellStyle name="標準_pl_01" xfId="4" xr:uid="{00000000-0005-0000-0000-000004000000}"/>
  </cellStyles>
  <dxfs count="0"/>
  <tableStyles count="0" defaultTableStyle="TableStyleMedium2" defaultPivotStyle="PivotStyleLight16"/>
  <colors>
    <mruColors>
      <color rgb="FFFF66FF"/>
      <color rgb="FF99FF33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2467601096627045E-2"/>
          <c:y val="6.3559322033898302E-2"/>
          <c:w val="0.93723141832263412"/>
          <c:h val="0.8771186440677966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構成図付財務分析診断表!$AZ$10</c:f>
              <c:strCache>
                <c:ptCount val="1"/>
                <c:pt idx="0">
                  <c:v>固定資産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構成図付財務分析診断表!$AZ$8:$BD$8</c:f>
              <c:numCache>
                <c:formatCode>General</c:formatCode>
                <c:ptCount val="5"/>
              </c:numCache>
            </c:numRef>
          </c:cat>
          <c:val>
            <c:numRef>
              <c:f>構成図付財務分析診断表!$BB$10:$BB$10</c:f>
              <c:numCache>
                <c:formatCode>#,##0</c:formatCode>
                <c:ptCount val="1"/>
                <c:pt idx="0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1-4A85-91C3-F27842EEEF43}"/>
            </c:ext>
          </c:extLst>
        </c:ser>
        <c:ser>
          <c:idx val="0"/>
          <c:order val="1"/>
          <c:tx>
            <c:strRef>
              <c:f>構成図付財務分析診断表!$AZ$9</c:f>
              <c:strCache>
                <c:ptCount val="1"/>
                <c:pt idx="0">
                  <c:v>流動資産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31-4A85-91C3-F27842EEEF43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31-4A85-91C3-F27842EEEF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構成図付財務分析診断表!$AZ$8:$BD$8</c:f>
              <c:numCache>
                <c:formatCode>General</c:formatCode>
                <c:ptCount val="5"/>
              </c:numCache>
            </c:numRef>
          </c:cat>
          <c:val>
            <c:numRef>
              <c:f>構成図付財務分析診断表!$BB$9:$BB$9</c:f>
              <c:numCache>
                <c:formatCode>#,##0</c:formatCode>
                <c:ptCount val="1"/>
                <c:pt idx="0">
                  <c:v>1830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31-4A85-91C3-F27842EEEF43}"/>
            </c:ext>
          </c:extLst>
        </c:ser>
        <c:ser>
          <c:idx val="5"/>
          <c:order val="2"/>
          <c:tx>
            <c:strRef>
              <c:f>構成図付財務分析診断表!$BC$11</c:f>
              <c:strCache>
                <c:ptCount val="1"/>
                <c:pt idx="0">
                  <c:v>純資産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31-4A85-91C3-F27842EEEF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構成図付財務分析診断表!$AZ$8:$BD$8</c:f>
              <c:numCache>
                <c:formatCode>General</c:formatCode>
                <c:ptCount val="5"/>
              </c:numCache>
            </c:numRef>
          </c:cat>
          <c:val>
            <c:numRef>
              <c:f>構成図付財務分析診断表!$BD$11:$BE$11</c:f>
              <c:numCache>
                <c:formatCode>#,##0</c:formatCode>
                <c:ptCount val="2"/>
                <c:pt idx="1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431-4A85-91C3-F27842EEEF43}"/>
            </c:ext>
          </c:extLst>
        </c:ser>
        <c:ser>
          <c:idx val="4"/>
          <c:order val="3"/>
          <c:tx>
            <c:strRef>
              <c:f>構成図付財務分析診断表!$BC$10</c:f>
              <c:strCache>
                <c:ptCount val="1"/>
                <c:pt idx="0">
                  <c:v>固定負債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31-4A85-91C3-F27842EEEF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構成図付財務分析診断表!$AZ$8:$BD$8</c:f>
              <c:numCache>
                <c:formatCode>General</c:formatCode>
                <c:ptCount val="5"/>
              </c:numCache>
            </c:numRef>
          </c:cat>
          <c:val>
            <c:numRef>
              <c:f>構成図付財務分析診断表!$BD$10:$BE$10</c:f>
              <c:numCache>
                <c:formatCode>#,##0</c:formatCode>
                <c:ptCount val="2"/>
                <c:pt idx="1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31-4A85-91C3-F27842EEEF43}"/>
            </c:ext>
          </c:extLst>
        </c:ser>
        <c:ser>
          <c:idx val="3"/>
          <c:order val="4"/>
          <c:tx>
            <c:strRef>
              <c:f>構成図付財務分析診断表!$BC$9</c:f>
              <c:strCache>
                <c:ptCount val="1"/>
                <c:pt idx="0">
                  <c:v>流動負債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431-4A85-91C3-F27842EEEF43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31-4A85-91C3-F27842EEEF43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31-4A85-91C3-F27842EEEF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構成図付財務分析診断表!$AZ$8:$BD$8</c:f>
              <c:numCache>
                <c:formatCode>General</c:formatCode>
                <c:ptCount val="5"/>
              </c:numCache>
            </c:numRef>
          </c:cat>
          <c:val>
            <c:numRef>
              <c:f>構成図付財務分析診断表!$BD$9:$BE$9</c:f>
              <c:numCache>
                <c:formatCode>#,##0</c:formatCode>
                <c:ptCount val="2"/>
                <c:pt idx="1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431-4A85-91C3-F27842EEEF4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275388736"/>
        <c:axId val="1"/>
      </c:barChart>
      <c:catAx>
        <c:axId val="275388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275388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1712473572938688E-2"/>
          <c:y val="3.694585724130383E-2"/>
          <c:w val="0.93868921775898517"/>
          <c:h val="0.928572545331436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構成図付財務分析診断表!$AZ$16</c:f>
              <c:strCache>
                <c:ptCount val="1"/>
                <c:pt idx="0">
                  <c:v>売上高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8C-4B09-AD2D-BB61BE5177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構成図付財務分析診断表!$BB$16:$BB$16</c:f>
              <c:numCache>
                <c:formatCode>#,##0</c:formatCode>
                <c:ptCount val="1"/>
                <c:pt idx="0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8C-4B09-AD2D-BB61BE517768}"/>
            </c:ext>
          </c:extLst>
        </c:ser>
        <c:ser>
          <c:idx val="4"/>
          <c:order val="1"/>
          <c:tx>
            <c:strRef>
              <c:f>構成図付財務分析診断表!$BC$17</c:f>
              <c:strCache>
                <c:ptCount val="1"/>
                <c:pt idx="0">
                  <c:v>売上総利益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8C-4B09-AD2D-BB61BE517768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8C-4B09-AD2D-BB61BE5177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構成図付財務分析診断表!$BD$17:$BE$17</c:f>
              <c:numCache>
                <c:formatCode>#,##0</c:formatCode>
                <c:ptCount val="2"/>
                <c:pt idx="1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8C-4B09-AD2D-BB61BE517768}"/>
            </c:ext>
          </c:extLst>
        </c:ser>
        <c:ser>
          <c:idx val="3"/>
          <c:order val="2"/>
          <c:tx>
            <c:strRef>
              <c:f>構成図付財務分析診断表!$BC$16</c:f>
              <c:strCache>
                <c:ptCount val="1"/>
                <c:pt idx="0">
                  <c:v>売上原価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8C-4B09-AD2D-BB61BE5177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構成図付財務分析診断表!$BD$16:$BE$16</c:f>
              <c:numCache>
                <c:formatCode>#,##0</c:formatCode>
                <c:ptCount val="2"/>
                <c:pt idx="1">
                  <c:v>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8C-4B09-AD2D-BB61BE517768}"/>
            </c:ext>
          </c:extLst>
        </c:ser>
        <c:ser>
          <c:idx val="6"/>
          <c:order val="3"/>
          <c:tx>
            <c:strRef>
              <c:f>構成図付財務分析診断表!$BF$18</c:f>
              <c:strCache>
                <c:ptCount val="1"/>
                <c:pt idx="0">
                  <c:v>営業利益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8C-4B09-AD2D-BB61BE517768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58C-4B09-AD2D-BB61BE517768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8C-4B09-AD2D-BB61BE5177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構成図付財務分析診断表!$BG$18:$BI$18</c:f>
              <c:numCache>
                <c:formatCode>General</c:formatCode>
                <c:ptCount val="3"/>
                <c:pt idx="2" formatCode="#,##0_);[Red]\(#,##0\)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8C-4B09-AD2D-BB61BE517768}"/>
            </c:ext>
          </c:extLst>
        </c:ser>
        <c:ser>
          <c:idx val="7"/>
          <c:order val="4"/>
          <c:tx>
            <c:strRef>
              <c:f>構成図付財務分析診断表!$BF$17</c:f>
              <c:strCache>
                <c:ptCount val="1"/>
                <c:pt idx="0">
                  <c:v>販売費及び一般管理費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8C-4B09-AD2D-BB61BE517768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8C-4B09-AD2D-BB61BE517768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58C-4B09-AD2D-BB61BE5177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構成図付財務分析診断表!$BG$17:$BI$17</c:f>
              <c:numCache>
                <c:formatCode>General</c:formatCode>
                <c:ptCount val="3"/>
                <c:pt idx="2" formatCode="#,##0_);[Red]\(#,##0\)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58C-4B09-AD2D-BB61BE517768}"/>
            </c:ext>
          </c:extLst>
        </c:ser>
        <c:ser>
          <c:idx val="8"/>
          <c:order val="5"/>
          <c:tx>
            <c:strRef>
              <c:f>構成図付財務分析診断表!$BF$16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構成図付財務分析診断表!$BG$16:$BI$16</c:f>
              <c:numCache>
                <c:formatCode>General</c:formatCode>
                <c:ptCount val="3"/>
                <c:pt idx="2" formatCode="#,##0">
                  <c:v>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58C-4B09-AD2D-BB61BE517768}"/>
            </c:ext>
          </c:extLst>
        </c:ser>
        <c:ser>
          <c:idx val="1"/>
          <c:order val="6"/>
          <c:tx>
            <c:strRef>
              <c:f>構成図付財務分析診断表!$BJ$18</c:f>
              <c:strCache>
                <c:ptCount val="1"/>
                <c:pt idx="0">
                  <c:v>当期純利益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noFill/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58C-4B09-AD2D-BB61BE517768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58C-4B09-AD2D-BB61BE517768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58C-4B09-AD2D-BB61BE517768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16-40D5-9CD2-A85B8C6C02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pattFill prst="pct5">
                      <a:fgClr>
                        <a:schemeClr val="lt1"/>
                      </a:fgClr>
                      <a:bgClr>
                        <a:schemeClr val="bg1"/>
                      </a:bgClr>
                    </a:patt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構成図付財務分析診断表!$AB$18:$AE$18</c:f>
              <c:numCache>
                <c:formatCode>General</c:formatCode>
                <c:ptCount val="4"/>
                <c:pt idx="3" formatCode="#,##0_);[Red]\(#,##0\)">
                  <c:v>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58C-4B09-AD2D-BB61BE517768}"/>
            </c:ext>
          </c:extLst>
        </c:ser>
        <c:ser>
          <c:idx val="2"/>
          <c:order val="7"/>
          <c:tx>
            <c:strRef>
              <c:f>構成図付財務分析診断表!$BJ$17</c:f>
              <c:strCache>
                <c:ptCount val="1"/>
                <c:pt idx="0">
                  <c:v>営業外損益等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11611844920231831"/>
                      <c:h val="0.116758629981138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158C-4B09-AD2D-BB61BE517768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58C-4B09-AD2D-BB61BE517768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58C-4B09-AD2D-BB61BE517768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58C-4B09-AD2D-BB61BE517768}"/>
                </c:ext>
              </c:extLst>
            </c:dLbl>
            <c:spPr>
              <a:noFill/>
              <a:ln>
                <a:solidFill>
                  <a:schemeClr val="accent6">
                    <a:lumMod val="20000"/>
                    <a:lumOff val="80000"/>
                    <a:alpha val="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構成図付財務分析診断表!$R$15:$AE$15</c:f>
              <c:numCache>
                <c:formatCode>General</c:formatCode>
                <c:ptCount val="14"/>
              </c:numCache>
            </c:numRef>
          </c:cat>
          <c:val>
            <c:numRef>
              <c:f>構成図付財務分析診断表!$AB$17:$AE$17</c:f>
              <c:numCache>
                <c:formatCode>General</c:formatCode>
                <c:ptCount val="4"/>
                <c:pt idx="3" formatCode="#,##0_);[Red]\(#,##0\)">
                  <c:v>1270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58C-4B09-AD2D-BB61BE517768}"/>
            </c:ext>
          </c:extLst>
        </c:ser>
        <c:ser>
          <c:idx val="5"/>
          <c:order val="8"/>
          <c:tx>
            <c:strRef>
              <c:f>構成図付財務分析診断表!$BJ$16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B16-40D5-9CD2-A85B8C6C02B9}"/>
              </c:ext>
            </c:extLst>
          </c:dPt>
          <c:dLbls>
            <c:delete val="1"/>
          </c:dLbls>
          <c:val>
            <c:numRef>
              <c:f>構成図付財務分析診断表!$AB$16:$AE$16</c:f>
              <c:numCache>
                <c:formatCode>General</c:formatCode>
                <c:ptCount val="4"/>
                <c:pt idx="3" formatCode="#,##0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58C-4B09-AD2D-BB61BE51776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277361056"/>
        <c:axId val="1"/>
      </c:barChart>
      <c:catAx>
        <c:axId val="27736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277361056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0" verticalDpi="0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2467601096627045E-2"/>
          <c:y val="6.3559322033898302E-2"/>
          <c:w val="0.93723141832263412"/>
          <c:h val="0.8771186440677966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'構成図付財務分析診断表 (主要指標のみ)'!$AZ$10</c:f>
              <c:strCache>
                <c:ptCount val="1"/>
                <c:pt idx="0">
                  <c:v>固定資産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(主要指標のみ)'!$AZ$8:$BD$8</c:f>
              <c:numCache>
                <c:formatCode>General</c:formatCode>
                <c:ptCount val="5"/>
              </c:numCache>
            </c:numRef>
          </c:cat>
          <c:val>
            <c:numRef>
              <c:f>'構成図付財務分析診断表 (主要指標のみ)'!$BB$10</c:f>
              <c:numCache>
                <c:formatCode>#,##0</c:formatCode>
                <c:ptCount val="1"/>
                <c:pt idx="0">
                  <c:v>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3-4675-A12E-85BED6A14D71}"/>
            </c:ext>
          </c:extLst>
        </c:ser>
        <c:ser>
          <c:idx val="0"/>
          <c:order val="1"/>
          <c:tx>
            <c:strRef>
              <c:f>'構成図付財務分析診断表 (主要指標のみ)'!$AZ$9</c:f>
              <c:strCache>
                <c:ptCount val="1"/>
                <c:pt idx="0">
                  <c:v>流動資産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13-4675-A12E-85BED6A14D71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13-4675-A12E-85BED6A14D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(主要指標のみ)'!$AZ$8:$BD$8</c:f>
              <c:numCache>
                <c:formatCode>General</c:formatCode>
                <c:ptCount val="5"/>
              </c:numCache>
            </c:numRef>
          </c:cat>
          <c:val>
            <c:numRef>
              <c:f>'構成図付財務分析診断表 (主要指標のみ)'!$BB$9</c:f>
              <c:numCache>
                <c:formatCode>#,##0</c:formatCode>
                <c:ptCount val="1"/>
                <c:pt idx="0">
                  <c:v>1830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13-4675-A12E-85BED6A14D71}"/>
            </c:ext>
          </c:extLst>
        </c:ser>
        <c:ser>
          <c:idx val="5"/>
          <c:order val="2"/>
          <c:tx>
            <c:strRef>
              <c:f>'構成図付財務分析診断表 (主要指標のみ)'!$BC$11</c:f>
              <c:strCache>
                <c:ptCount val="1"/>
                <c:pt idx="0">
                  <c:v>純資産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13-4675-A12E-85BED6A14D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(主要指標のみ)'!$AZ$8:$BD$8</c:f>
              <c:numCache>
                <c:formatCode>General</c:formatCode>
                <c:ptCount val="5"/>
              </c:numCache>
            </c:numRef>
          </c:cat>
          <c:val>
            <c:numRef>
              <c:f>'構成図付財務分析診断表 (主要指標のみ)'!$BD$11:$BE$11</c:f>
              <c:numCache>
                <c:formatCode>#,##0</c:formatCode>
                <c:ptCount val="2"/>
                <c:pt idx="1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13-4675-A12E-85BED6A14D71}"/>
            </c:ext>
          </c:extLst>
        </c:ser>
        <c:ser>
          <c:idx val="4"/>
          <c:order val="3"/>
          <c:tx>
            <c:strRef>
              <c:f>'構成図付財務分析診断表 (主要指標のみ)'!$BC$10</c:f>
              <c:strCache>
                <c:ptCount val="1"/>
                <c:pt idx="0">
                  <c:v>固定負債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A13-4675-A12E-85BED6A14D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(主要指標のみ)'!$AZ$8:$BD$8</c:f>
              <c:numCache>
                <c:formatCode>General</c:formatCode>
                <c:ptCount val="5"/>
              </c:numCache>
            </c:numRef>
          </c:cat>
          <c:val>
            <c:numRef>
              <c:f>'構成図付財務分析診断表 (主要指標のみ)'!$BD$10:$BE$10</c:f>
              <c:numCache>
                <c:formatCode>#,##0</c:formatCode>
                <c:ptCount val="2"/>
                <c:pt idx="1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13-4675-A12E-85BED6A14D71}"/>
            </c:ext>
          </c:extLst>
        </c:ser>
        <c:ser>
          <c:idx val="3"/>
          <c:order val="4"/>
          <c:tx>
            <c:strRef>
              <c:f>'構成図付財務分析診断表 (主要指標のみ)'!$BC$9</c:f>
              <c:strCache>
                <c:ptCount val="1"/>
                <c:pt idx="0">
                  <c:v>流動負債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BA13-4675-A12E-85BED6A14D71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A13-4675-A12E-85BED6A14D71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A13-4675-A12E-85BED6A14D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(主要指標のみ)'!$AZ$8:$BD$8</c:f>
              <c:numCache>
                <c:formatCode>General</c:formatCode>
                <c:ptCount val="5"/>
              </c:numCache>
            </c:numRef>
          </c:cat>
          <c:val>
            <c:numRef>
              <c:f>'構成図付財務分析診断表 (主要指標のみ)'!$BD$9:$BE$9</c:f>
              <c:numCache>
                <c:formatCode>#,##0</c:formatCode>
                <c:ptCount val="2"/>
                <c:pt idx="1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13-4675-A12E-85BED6A14D7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275388736"/>
        <c:axId val="1"/>
      </c:barChart>
      <c:catAx>
        <c:axId val="275388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275388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1712473572938688E-2"/>
          <c:y val="3.694585724130383E-2"/>
          <c:w val="0.93868921775898517"/>
          <c:h val="0.928572545331436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'構成図付財務分析診断表 (主要指標のみ)'!$AZ$16</c:f>
              <c:strCache>
                <c:ptCount val="1"/>
                <c:pt idx="0">
                  <c:v>売上高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6D1-46D8-89E8-B3FF0DB5B6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(主要指標のみ)'!$BB$16</c:f>
              <c:numCache>
                <c:formatCode>#,##0</c:formatCode>
                <c:ptCount val="1"/>
                <c:pt idx="0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D1-46D8-89E8-B3FF0DB5B6AB}"/>
            </c:ext>
          </c:extLst>
        </c:ser>
        <c:ser>
          <c:idx val="4"/>
          <c:order val="1"/>
          <c:tx>
            <c:strRef>
              <c:f>'構成図付財務分析診断表 (主要指標のみ)'!$BC$17</c:f>
              <c:strCache>
                <c:ptCount val="1"/>
                <c:pt idx="0">
                  <c:v>売上総利益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D1-46D8-89E8-B3FF0DB5B6AB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D1-46D8-89E8-B3FF0DB5B6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(主要指標のみ)'!$BD$17:$BE$17</c:f>
              <c:numCache>
                <c:formatCode>#,##0</c:formatCode>
                <c:ptCount val="2"/>
                <c:pt idx="1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D1-46D8-89E8-B3FF0DB5B6AB}"/>
            </c:ext>
          </c:extLst>
        </c:ser>
        <c:ser>
          <c:idx val="3"/>
          <c:order val="2"/>
          <c:tx>
            <c:strRef>
              <c:f>'構成図付財務分析診断表 (主要指標のみ)'!$BC$16</c:f>
              <c:strCache>
                <c:ptCount val="1"/>
                <c:pt idx="0">
                  <c:v>売上原価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D1-46D8-89E8-B3FF0DB5B6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(主要指標のみ)'!$BD$16:$BE$16</c:f>
              <c:numCache>
                <c:formatCode>#,##0</c:formatCode>
                <c:ptCount val="2"/>
                <c:pt idx="1">
                  <c:v>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D1-46D8-89E8-B3FF0DB5B6AB}"/>
            </c:ext>
          </c:extLst>
        </c:ser>
        <c:ser>
          <c:idx val="6"/>
          <c:order val="3"/>
          <c:tx>
            <c:strRef>
              <c:f>'構成図付財務分析診断表 (主要指標のみ)'!$BF$18</c:f>
              <c:strCache>
                <c:ptCount val="1"/>
                <c:pt idx="0">
                  <c:v>営業利益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D1-46D8-89E8-B3FF0DB5B6AB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D1-46D8-89E8-B3FF0DB5B6AB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D1-46D8-89E8-B3FF0DB5B6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(主要指標のみ)'!$BG$18:$BI$18</c:f>
              <c:numCache>
                <c:formatCode>General</c:formatCode>
                <c:ptCount val="3"/>
                <c:pt idx="2" formatCode="#,##0_);[Red]\(#,##0\)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6D1-46D8-89E8-B3FF0DB5B6AB}"/>
            </c:ext>
          </c:extLst>
        </c:ser>
        <c:ser>
          <c:idx val="7"/>
          <c:order val="4"/>
          <c:tx>
            <c:strRef>
              <c:f>'構成図付財務分析診断表 (主要指標のみ)'!$BF$17</c:f>
              <c:strCache>
                <c:ptCount val="1"/>
                <c:pt idx="0">
                  <c:v>販売費及び一般管理費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D1-46D8-89E8-B3FF0DB5B6AB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D1-46D8-89E8-B3FF0DB5B6AB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6D1-46D8-89E8-B3FF0DB5B6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(主要指標のみ)'!$BG$17:$BI$17</c:f>
              <c:numCache>
                <c:formatCode>General</c:formatCode>
                <c:ptCount val="3"/>
                <c:pt idx="2" formatCode="#,##0_);[Red]\(#,##0\)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6D1-46D8-89E8-B3FF0DB5B6AB}"/>
            </c:ext>
          </c:extLst>
        </c:ser>
        <c:ser>
          <c:idx val="8"/>
          <c:order val="5"/>
          <c:tx>
            <c:strRef>
              <c:f>'構成図付財務分析診断表 (主要指標のみ)'!$BF$16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(主要指標のみ)'!$BG$16:$BI$16</c:f>
              <c:numCache>
                <c:formatCode>General</c:formatCode>
                <c:ptCount val="3"/>
                <c:pt idx="2" formatCode="#,##0">
                  <c:v>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6D1-46D8-89E8-B3FF0DB5B6AB}"/>
            </c:ext>
          </c:extLst>
        </c:ser>
        <c:ser>
          <c:idx val="1"/>
          <c:order val="6"/>
          <c:tx>
            <c:strRef>
              <c:f>'構成図付財務分析診断表 (主要指標のみ)'!$BJ$18</c:f>
              <c:strCache>
                <c:ptCount val="1"/>
                <c:pt idx="0">
                  <c:v>当期純利益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noFill/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6D1-46D8-89E8-B3FF0DB5B6AB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6D1-46D8-89E8-B3FF0DB5B6AB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6D1-46D8-89E8-B3FF0DB5B6AB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6D1-46D8-89E8-B3FF0DB5B6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pattFill prst="pct5">
                      <a:fgClr>
                        <a:schemeClr val="lt1"/>
                      </a:fgClr>
                      <a:bgClr>
                        <a:schemeClr val="bg1"/>
                      </a:bgClr>
                    </a:patt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(主要指標のみ)'!$AB$18:$AE$18</c:f>
              <c:numCache>
                <c:formatCode>General</c:formatCode>
                <c:ptCount val="4"/>
                <c:pt idx="3" formatCode="#,##0_);[Red]\(#,##0\)">
                  <c:v>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6D1-46D8-89E8-B3FF0DB5B6AB}"/>
            </c:ext>
          </c:extLst>
        </c:ser>
        <c:ser>
          <c:idx val="2"/>
          <c:order val="7"/>
          <c:tx>
            <c:strRef>
              <c:f>'構成図付財務分析診断表 (主要指標のみ)'!$BJ$17</c:f>
              <c:strCache>
                <c:ptCount val="1"/>
                <c:pt idx="0">
                  <c:v>営業外損益等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11611844920231831"/>
                      <c:h val="0.116758629981138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E6D1-46D8-89E8-B3FF0DB5B6AB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6D1-46D8-89E8-B3FF0DB5B6AB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6D1-46D8-89E8-B3FF0DB5B6AB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6D1-46D8-89E8-B3FF0DB5B6AB}"/>
                </c:ext>
              </c:extLst>
            </c:dLbl>
            <c:spPr>
              <a:noFill/>
              <a:ln>
                <a:solidFill>
                  <a:schemeClr val="accent6">
                    <a:lumMod val="20000"/>
                    <a:lumOff val="80000"/>
                    <a:alpha val="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'構成図付財務分析診断表 (主要指標のみ)'!$R$15:$AE$15</c:f>
              <c:numCache>
                <c:formatCode>General</c:formatCode>
                <c:ptCount val="14"/>
              </c:numCache>
            </c:numRef>
          </c:cat>
          <c:val>
            <c:numRef>
              <c:f>'構成図付財務分析診断表 (主要指標のみ)'!$AB$17:$AE$17</c:f>
              <c:numCache>
                <c:formatCode>General</c:formatCode>
                <c:ptCount val="4"/>
                <c:pt idx="3" formatCode="#,##0_);[Red]\(#,##0\)">
                  <c:v>1270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6D1-46D8-89E8-B3FF0DB5B6AB}"/>
            </c:ext>
          </c:extLst>
        </c:ser>
        <c:ser>
          <c:idx val="5"/>
          <c:order val="8"/>
          <c:tx>
            <c:strRef>
              <c:f>'構成図付財務分析診断表 (主要指標のみ)'!$BJ$16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E6D1-46D8-89E8-B3FF0DB5B6AB}"/>
              </c:ext>
            </c:extLst>
          </c:dPt>
          <c:dLbls>
            <c:delete val="1"/>
          </c:dLbls>
          <c:val>
            <c:numRef>
              <c:f>'構成図付財務分析診断表 (主要指標のみ)'!$AB$16:$AE$16</c:f>
              <c:numCache>
                <c:formatCode>General</c:formatCode>
                <c:ptCount val="4"/>
                <c:pt idx="3" formatCode="#,##0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6D1-46D8-89E8-B3FF0DB5B6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277361056"/>
        <c:axId val="1"/>
      </c:barChart>
      <c:catAx>
        <c:axId val="27736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277361056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0" verticalDpi="0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11</xdr:row>
      <xdr:rowOff>161925</xdr:rowOff>
    </xdr:from>
    <xdr:to>
      <xdr:col>4</xdr:col>
      <xdr:colOff>2409825</xdr:colOff>
      <xdr:row>20</xdr:row>
      <xdr:rowOff>204106</xdr:rowOff>
    </xdr:to>
    <xdr:graphicFrame macro="">
      <xdr:nvGraphicFramePr>
        <xdr:cNvPr id="1032" name="グラフ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476250</xdr:colOff>
      <xdr:row>10</xdr:row>
      <xdr:rowOff>133350</xdr:rowOff>
    </xdr:from>
    <xdr:to>
      <xdr:col>4</xdr:col>
      <xdr:colOff>2019300</xdr:colOff>
      <xdr:row>11</xdr:row>
      <xdr:rowOff>168275</xdr:rowOff>
    </xdr:to>
    <xdr:sp macro="" textlink="">
      <xdr:nvSpPr>
        <xdr:cNvPr id="124930" name="ラベル">
          <a:extLst>
            <a:ext uri="{FF2B5EF4-FFF2-40B4-BE49-F238E27FC236}">
              <a16:creationId xmlns:a16="http://schemas.microsoft.com/office/drawing/2014/main" id="{00000000-0008-0000-0000-000002E80100}"/>
            </a:ext>
          </a:extLst>
        </xdr:cNvPr>
        <xdr:cNvSpPr>
          <a:spLocks noChangeArrowheads="1"/>
        </xdr:cNvSpPr>
      </xdr:nvSpPr>
      <xdr:spPr bwMode="auto">
        <a:xfrm>
          <a:off x="676275" y="2152650"/>
          <a:ext cx="3600450" cy="323850"/>
        </a:xfrm>
        <a:prstGeom prst="rect">
          <a:avLst/>
        </a:prstGeom>
        <a:solidFill>
          <a:srgbClr val="FFFFFF"/>
        </a:solidFill>
        <a:ln w="3175">
          <a:noFill/>
          <a:miter lim="800000"/>
          <a:headEnd type="none" w="sm" len="sm"/>
          <a:tailEnd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貸　借　対　照　表　構　成　図</a:t>
          </a:r>
        </a:p>
      </xdr:txBody>
    </xdr:sp>
    <xdr:clientData/>
  </xdr:twoCellAnchor>
  <xdr:twoCellAnchor>
    <xdr:from>
      <xdr:col>4</xdr:col>
      <xdr:colOff>2552700</xdr:colOff>
      <xdr:row>3</xdr:row>
      <xdr:rowOff>0</xdr:rowOff>
    </xdr:from>
    <xdr:to>
      <xdr:col>10</xdr:col>
      <xdr:colOff>638175</xdr:colOff>
      <xdr:row>20</xdr:row>
      <xdr:rowOff>190500</xdr:rowOff>
    </xdr:to>
    <xdr:graphicFrame macro="">
      <xdr:nvGraphicFramePr>
        <xdr:cNvPr id="1034" name="グラフ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104775</xdr:colOff>
      <xdr:row>2</xdr:row>
      <xdr:rowOff>38100</xdr:rowOff>
    </xdr:from>
    <xdr:to>
      <xdr:col>10</xdr:col>
      <xdr:colOff>200025</xdr:colOff>
      <xdr:row>3</xdr:row>
      <xdr:rowOff>47625</xdr:rowOff>
    </xdr:to>
    <xdr:sp macro="" textlink="">
      <xdr:nvSpPr>
        <xdr:cNvPr id="2" name="ラベル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76850" y="323850"/>
          <a:ext cx="3600450" cy="323850"/>
        </a:xfrm>
        <a:prstGeom prst="rect">
          <a:avLst/>
        </a:prstGeom>
        <a:solidFill>
          <a:srgbClr val="FFFFFF"/>
        </a:solidFill>
        <a:ln w="3175">
          <a:noFill/>
          <a:miter lim="800000"/>
          <a:headEnd type="none" w="sm" len="sm"/>
          <a:tailEnd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損　益　計　算　書　構　成　図</a:t>
          </a:r>
        </a:p>
      </xdr:txBody>
    </xdr:sp>
    <xdr:clientData/>
  </xdr:twoCellAnchor>
  <xdr:twoCellAnchor>
    <xdr:from>
      <xdr:col>0</xdr:col>
      <xdr:colOff>38100</xdr:colOff>
      <xdr:row>1</xdr:row>
      <xdr:rowOff>1</xdr:rowOff>
    </xdr:from>
    <xdr:to>
      <xdr:col>11</xdr:col>
      <xdr:colOff>161925</xdr:colOff>
      <xdr:row>21</xdr:row>
      <xdr:rowOff>0</xdr:rowOff>
    </xdr:to>
    <xdr:sp macro="" textlink="">
      <xdr:nvSpPr>
        <xdr:cNvPr id="1036" name="Rectangle 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38100" y="299358"/>
          <a:ext cx="9458325" cy="664028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0.49902</cdr:x>
      <cdr:y>0.5</cdr:y>
    </cdr:from>
    <cdr:to>
      <cdr:x>0.54601</cdr:x>
      <cdr:y>0.5417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6180" y="1941513"/>
          <a:ext cx="212141" cy="1616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  <cdr:relSizeAnchor xmlns:cdr="http://schemas.openxmlformats.org/drawingml/2006/chartDrawing">
    <cdr:from>
      <cdr:x>0.49902</cdr:x>
      <cdr:y>0.49902</cdr:y>
    </cdr:from>
    <cdr:to>
      <cdr:x>0.52716</cdr:x>
      <cdr:y>0.55097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6180" y="1937731"/>
          <a:ext cx="127064" cy="2013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11</xdr:row>
      <xdr:rowOff>161925</xdr:rowOff>
    </xdr:from>
    <xdr:to>
      <xdr:col>4</xdr:col>
      <xdr:colOff>2409825</xdr:colOff>
      <xdr:row>26</xdr:row>
      <xdr:rowOff>145677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F73175F-E433-4A7E-9C84-0C9070029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476250</xdr:colOff>
      <xdr:row>10</xdr:row>
      <xdr:rowOff>133350</xdr:rowOff>
    </xdr:from>
    <xdr:to>
      <xdr:col>4</xdr:col>
      <xdr:colOff>2019300</xdr:colOff>
      <xdr:row>11</xdr:row>
      <xdr:rowOff>168275</xdr:rowOff>
    </xdr:to>
    <xdr:sp macro="" textlink="">
      <xdr:nvSpPr>
        <xdr:cNvPr id="3" name="ラベル">
          <a:extLst>
            <a:ext uri="{FF2B5EF4-FFF2-40B4-BE49-F238E27FC236}">
              <a16:creationId xmlns:a16="http://schemas.microsoft.com/office/drawing/2014/main" id="{F79F1EDA-86F9-4FF6-A09A-15848B2BA981}"/>
            </a:ext>
          </a:extLst>
        </xdr:cNvPr>
        <xdr:cNvSpPr>
          <a:spLocks noChangeArrowheads="1"/>
        </xdr:cNvSpPr>
      </xdr:nvSpPr>
      <xdr:spPr bwMode="auto">
        <a:xfrm>
          <a:off x="677956" y="2968438"/>
          <a:ext cx="3593726" cy="337484"/>
        </a:xfrm>
        <a:prstGeom prst="rect">
          <a:avLst/>
        </a:prstGeom>
        <a:solidFill>
          <a:srgbClr val="FFFFFF"/>
        </a:solidFill>
        <a:ln w="3175">
          <a:noFill/>
          <a:miter lim="800000"/>
          <a:headEnd type="none" w="sm" len="sm"/>
          <a:tailEnd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貸　借　対　照　表　構　成　図</a:t>
          </a:r>
        </a:p>
      </xdr:txBody>
    </xdr:sp>
    <xdr:clientData/>
  </xdr:twoCellAnchor>
  <xdr:twoCellAnchor>
    <xdr:from>
      <xdr:col>4</xdr:col>
      <xdr:colOff>2552700</xdr:colOff>
      <xdr:row>3</xdr:row>
      <xdr:rowOff>0</xdr:rowOff>
    </xdr:from>
    <xdr:to>
      <xdr:col>10</xdr:col>
      <xdr:colOff>638175</xdr:colOff>
      <xdr:row>26</xdr:row>
      <xdr:rowOff>156883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25D82E94-EAC9-47C0-900C-C612CE6FF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104775</xdr:colOff>
      <xdr:row>2</xdr:row>
      <xdr:rowOff>38100</xdr:rowOff>
    </xdr:from>
    <xdr:to>
      <xdr:col>10</xdr:col>
      <xdr:colOff>200025</xdr:colOff>
      <xdr:row>3</xdr:row>
      <xdr:rowOff>47625</xdr:rowOff>
    </xdr:to>
    <xdr:sp macro="" textlink="">
      <xdr:nvSpPr>
        <xdr:cNvPr id="5" name="ラベル">
          <a:extLst>
            <a:ext uri="{FF2B5EF4-FFF2-40B4-BE49-F238E27FC236}">
              <a16:creationId xmlns:a16="http://schemas.microsoft.com/office/drawing/2014/main" id="{C87BA4D2-B734-49E5-996F-9C6DE31A350E}"/>
            </a:ext>
          </a:extLst>
        </xdr:cNvPr>
        <xdr:cNvSpPr>
          <a:spLocks noChangeArrowheads="1"/>
        </xdr:cNvSpPr>
      </xdr:nvSpPr>
      <xdr:spPr bwMode="auto">
        <a:xfrm>
          <a:off x="5276850" y="428625"/>
          <a:ext cx="3600450" cy="323850"/>
        </a:xfrm>
        <a:prstGeom prst="rect">
          <a:avLst/>
        </a:prstGeom>
        <a:solidFill>
          <a:srgbClr val="FFFFFF"/>
        </a:solidFill>
        <a:ln w="3175">
          <a:noFill/>
          <a:miter lim="800000"/>
          <a:headEnd type="none" w="sm" len="sm"/>
          <a:tailEnd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損　益　計　算　書　構　成　図</a:t>
          </a:r>
        </a:p>
      </xdr:txBody>
    </xdr:sp>
    <xdr:clientData/>
  </xdr:twoCellAnchor>
  <xdr:twoCellAnchor>
    <xdr:from>
      <xdr:col>0</xdr:col>
      <xdr:colOff>38100</xdr:colOff>
      <xdr:row>1</xdr:row>
      <xdr:rowOff>1</xdr:rowOff>
    </xdr:from>
    <xdr:to>
      <xdr:col>11</xdr:col>
      <xdr:colOff>161925</xdr:colOff>
      <xdr:row>21</xdr:row>
      <xdr:rowOff>0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7114A716-3F74-4DEB-89ED-4A59877464ED}"/>
            </a:ext>
          </a:extLst>
        </xdr:cNvPr>
        <xdr:cNvSpPr>
          <a:spLocks noChangeArrowheads="1"/>
        </xdr:cNvSpPr>
      </xdr:nvSpPr>
      <xdr:spPr bwMode="auto">
        <a:xfrm>
          <a:off x="38100" y="304801"/>
          <a:ext cx="9496425" cy="589597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0.49902</cdr:x>
      <cdr:y>0.5</cdr:y>
    </cdr:from>
    <cdr:to>
      <cdr:x>0.54601</cdr:x>
      <cdr:y>0.5417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6180" y="1941513"/>
          <a:ext cx="212141" cy="1616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  <cdr:relSizeAnchor xmlns:cdr="http://schemas.openxmlformats.org/drawingml/2006/chartDrawing">
    <cdr:from>
      <cdr:x>0.49902</cdr:x>
      <cdr:y>0.49902</cdr:y>
    </cdr:from>
    <cdr:to>
      <cdr:x>0.52716</cdr:x>
      <cdr:y>0.55097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56180" y="1937731"/>
          <a:ext cx="127064" cy="2013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23"/>
  <sheetViews>
    <sheetView showRowColHeaders="0" showZeros="0" showOutlineSymbols="0" topLeftCell="A10" zoomScale="85" zoomScaleNormal="85" zoomScaleSheetLayoutView="85" workbookViewId="0">
      <selection activeCell="M27" sqref="M27"/>
    </sheetView>
  </sheetViews>
  <sheetFormatPr defaultRowHeight="13.5" x14ac:dyDescent="0.15"/>
  <cols>
    <col min="1" max="1" width="2.625" style="2" customWidth="1"/>
    <col min="2" max="4" width="9" style="2"/>
    <col min="5" max="5" width="38.25" style="2" customWidth="1"/>
    <col min="6" max="6" width="9.875" style="2" bestFit="1" customWidth="1"/>
    <col min="7" max="7" width="9" style="2"/>
    <col min="8" max="8" width="9.125" style="1" bestFit="1" customWidth="1"/>
    <col min="9" max="10" width="9" style="1"/>
    <col min="11" max="11" width="9.125" style="1" bestFit="1" customWidth="1"/>
    <col min="12" max="12" width="2.625" style="1" customWidth="1"/>
    <col min="13" max="19" width="9" style="79"/>
    <col min="20" max="20" width="11.5" style="79" bestFit="1" customWidth="1"/>
    <col min="21" max="22" width="9" style="79"/>
    <col min="23" max="23" width="9.75" style="79" bestFit="1" customWidth="1"/>
    <col min="24" max="26" width="9" style="79"/>
    <col min="27" max="27" width="9.75" style="79" bestFit="1" customWidth="1"/>
    <col min="28" max="30" width="9" style="79"/>
    <col min="31" max="31" width="9.75" style="79" bestFit="1" customWidth="1"/>
    <col min="32" max="79" width="9" style="79"/>
    <col min="80" max="16384" width="9" style="82"/>
  </cols>
  <sheetData>
    <row r="1" spans="1:62" ht="24" x14ac:dyDescent="0.15">
      <c r="A1" s="35"/>
      <c r="B1" s="35"/>
      <c r="C1" s="35"/>
      <c r="D1" s="35"/>
      <c r="E1" s="35"/>
      <c r="F1" s="35"/>
      <c r="G1" s="35"/>
      <c r="H1" s="36"/>
      <c r="I1" s="36"/>
      <c r="J1" s="36"/>
      <c r="K1" s="36"/>
      <c r="L1" s="36"/>
      <c r="P1" s="80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</row>
    <row r="2" spans="1:62" ht="6.75" customHeight="1" x14ac:dyDescent="0.3">
      <c r="A2" s="35"/>
      <c r="B2" s="37"/>
      <c r="C2" s="122"/>
      <c r="D2" s="122"/>
      <c r="E2" s="122"/>
      <c r="F2" s="122"/>
      <c r="G2" s="37"/>
      <c r="H2" s="39"/>
      <c r="I2" s="39"/>
      <c r="J2" s="39"/>
      <c r="K2" s="39"/>
      <c r="L2" s="39"/>
      <c r="M2" s="83"/>
      <c r="N2" s="83"/>
      <c r="O2" s="83"/>
      <c r="P2" s="84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</row>
    <row r="3" spans="1:62" ht="24.75" x14ac:dyDescent="0.3">
      <c r="A3" s="35"/>
      <c r="B3" s="40" t="str">
        <f>+BSPL入力シート!B2</f>
        <v>株式会社　会計学を学ぼう！</v>
      </c>
      <c r="C3" s="38"/>
      <c r="D3" s="38"/>
      <c r="E3" s="38"/>
      <c r="F3" s="38"/>
      <c r="G3" s="37"/>
      <c r="H3" s="39"/>
      <c r="I3" s="39"/>
      <c r="J3" s="39"/>
      <c r="K3" s="39"/>
      <c r="L3" s="39"/>
      <c r="M3" s="83"/>
      <c r="N3" s="83"/>
      <c r="O3" s="83"/>
      <c r="P3" s="84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</row>
    <row r="4" spans="1:62" ht="24.75" x14ac:dyDescent="0.3">
      <c r="A4" s="35"/>
      <c r="B4" s="41" t="str">
        <f>+BSPL入力シート!B3</f>
        <v>34期　2024年4月1日～2024年3月31日</v>
      </c>
      <c r="C4" s="38"/>
      <c r="D4" s="38"/>
      <c r="E4" s="38"/>
      <c r="F4" s="38"/>
      <c r="G4" s="37"/>
      <c r="H4" s="39"/>
      <c r="I4" s="39"/>
      <c r="J4" s="39"/>
      <c r="K4" s="39"/>
      <c r="L4" s="39"/>
      <c r="M4" s="83"/>
      <c r="N4" s="83"/>
      <c r="O4" s="83"/>
      <c r="P4" s="84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</row>
    <row r="5" spans="1:62" ht="24" x14ac:dyDescent="0.25">
      <c r="A5" s="35"/>
      <c r="B5" s="41" t="str">
        <f>+BSPL入力シート!E2</f>
        <v>単位：千円</v>
      </c>
      <c r="C5" s="42"/>
      <c r="D5" s="42"/>
      <c r="E5" s="42"/>
      <c r="F5" s="43"/>
      <c r="G5" s="42"/>
      <c r="H5" s="39"/>
      <c r="I5" s="39"/>
      <c r="J5" s="39"/>
      <c r="K5" s="39"/>
      <c r="L5" s="39"/>
      <c r="M5" s="83"/>
      <c r="N5" s="83"/>
      <c r="O5" s="83"/>
      <c r="P5" s="84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</row>
    <row r="6" spans="1:62" ht="24" x14ac:dyDescent="0.25">
      <c r="A6" s="35"/>
      <c r="B6" s="108"/>
      <c r="C6" s="107"/>
      <c r="D6" s="42"/>
      <c r="E6" s="42"/>
      <c r="F6" s="43"/>
      <c r="G6" s="42"/>
      <c r="H6" s="39"/>
      <c r="I6" s="39"/>
      <c r="J6" s="39"/>
      <c r="K6" s="39"/>
      <c r="L6" s="39"/>
      <c r="M6" s="83"/>
      <c r="N6" s="83"/>
      <c r="O6" s="83"/>
      <c r="P6" s="84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</row>
    <row r="7" spans="1:62" ht="24" x14ac:dyDescent="0.25">
      <c r="A7" s="35"/>
      <c r="B7" s="106"/>
      <c r="C7" s="107"/>
      <c r="D7" s="42"/>
      <c r="E7" s="42"/>
      <c r="F7" s="43"/>
      <c r="G7" s="42"/>
      <c r="H7" s="39"/>
      <c r="I7" s="39"/>
      <c r="J7" s="39"/>
      <c r="K7" s="39"/>
      <c r="L7" s="39"/>
      <c r="M7" s="83"/>
      <c r="N7" s="83"/>
      <c r="O7" s="83"/>
      <c r="P7" s="84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5"/>
      <c r="AD7" s="85"/>
      <c r="AE7" s="85"/>
      <c r="AF7" s="85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</row>
    <row r="8" spans="1:62" ht="24" x14ac:dyDescent="0.25">
      <c r="A8" s="35"/>
      <c r="B8" s="42"/>
      <c r="C8" s="42"/>
      <c r="D8" s="42"/>
      <c r="E8" s="42"/>
      <c r="F8" s="43"/>
      <c r="G8" s="42"/>
      <c r="H8" s="39"/>
      <c r="I8" s="39"/>
      <c r="J8" s="39"/>
      <c r="K8" s="39"/>
      <c r="L8" s="39"/>
      <c r="M8" s="83"/>
      <c r="N8" s="83"/>
      <c r="O8" s="83"/>
      <c r="P8" s="84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5"/>
      <c r="AD8" s="85"/>
      <c r="AE8" s="85"/>
      <c r="AF8" s="85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5"/>
      <c r="AZ8" s="86"/>
      <c r="BA8" s="86"/>
      <c r="BB8" s="81"/>
      <c r="BC8" s="86"/>
      <c r="BD8" s="81"/>
      <c r="BE8" s="81"/>
      <c r="BF8" s="81"/>
      <c r="BG8" s="81"/>
      <c r="BH8" s="85"/>
      <c r="BI8" s="85"/>
      <c r="BJ8" s="85"/>
    </row>
    <row r="9" spans="1:62" ht="24" x14ac:dyDescent="0.25">
      <c r="A9" s="35"/>
      <c r="B9" s="42"/>
      <c r="C9" s="42"/>
      <c r="D9" s="42"/>
      <c r="E9" s="42"/>
      <c r="F9" s="43"/>
      <c r="G9" s="42"/>
      <c r="H9" s="39"/>
      <c r="I9" s="39"/>
      <c r="J9" s="39"/>
      <c r="K9" s="39"/>
      <c r="L9" s="39"/>
      <c r="M9" s="83"/>
      <c r="N9" s="83"/>
      <c r="O9" s="83"/>
      <c r="P9" s="84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5"/>
      <c r="AD9" s="85"/>
      <c r="AE9" s="85"/>
      <c r="AF9" s="85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5"/>
      <c r="AZ9" s="87" t="s">
        <v>88</v>
      </c>
      <c r="BA9" s="87"/>
      <c r="BB9" s="88">
        <f>+BSPL入力シート!C9</f>
        <v>1830</v>
      </c>
      <c r="BC9" s="87" t="s">
        <v>2</v>
      </c>
      <c r="BD9" s="88"/>
      <c r="BE9" s="88">
        <f>+BSPL入力シート!E9</f>
        <v>1200</v>
      </c>
      <c r="BF9" s="81"/>
      <c r="BG9" s="81"/>
      <c r="BH9" s="85"/>
      <c r="BI9" s="85"/>
      <c r="BJ9" s="85"/>
    </row>
    <row r="10" spans="1:62" ht="24" x14ac:dyDescent="0.25">
      <c r="A10" s="35"/>
      <c r="B10" s="42"/>
      <c r="C10" s="42"/>
      <c r="D10" s="42"/>
      <c r="E10" s="42"/>
      <c r="F10" s="43"/>
      <c r="G10" s="42"/>
      <c r="H10" s="39"/>
      <c r="I10" s="39"/>
      <c r="J10" s="39"/>
      <c r="K10" s="39"/>
      <c r="L10" s="39"/>
      <c r="M10" s="83"/>
      <c r="N10" s="83"/>
      <c r="O10" s="83"/>
      <c r="P10" s="84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5"/>
      <c r="AD10" s="85"/>
      <c r="AE10" s="85"/>
      <c r="AF10" s="85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5"/>
      <c r="AZ10" s="87" t="s">
        <v>89</v>
      </c>
      <c r="BA10" s="87"/>
      <c r="BB10" s="88">
        <f>+BSPL入力シート!C15</f>
        <v>2100</v>
      </c>
      <c r="BC10" s="87" t="s">
        <v>1</v>
      </c>
      <c r="BD10" s="88"/>
      <c r="BE10" s="88">
        <f>+BSPL入力シート!E15</f>
        <v>1500</v>
      </c>
      <c r="BF10" s="81"/>
      <c r="BG10" s="81"/>
      <c r="BH10" s="85"/>
      <c r="BI10" s="85"/>
      <c r="BJ10" s="85"/>
    </row>
    <row r="11" spans="1:62" ht="24" x14ac:dyDescent="0.25">
      <c r="A11" s="35"/>
      <c r="B11" s="42"/>
      <c r="C11" s="42"/>
      <c r="D11" s="42"/>
      <c r="E11" s="42"/>
      <c r="F11" s="43"/>
      <c r="G11" s="42"/>
      <c r="H11" s="39"/>
      <c r="I11" s="39"/>
      <c r="J11" s="39"/>
      <c r="K11" s="39"/>
      <c r="L11" s="39"/>
      <c r="M11" s="83"/>
      <c r="N11" s="83"/>
      <c r="O11" s="83"/>
      <c r="P11" s="84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5"/>
      <c r="AD11" s="85"/>
      <c r="AE11" s="85"/>
      <c r="AF11" s="85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5"/>
      <c r="AZ11" s="87" t="s">
        <v>90</v>
      </c>
      <c r="BA11" s="87"/>
      <c r="BB11" s="88"/>
      <c r="BC11" s="87" t="s">
        <v>0</v>
      </c>
      <c r="BD11" s="88"/>
      <c r="BE11" s="88">
        <f>+BSPL入力シート!E19</f>
        <v>1230</v>
      </c>
      <c r="BF11" s="81"/>
      <c r="BG11" s="81"/>
      <c r="BH11" s="85"/>
      <c r="BI11" s="85"/>
      <c r="BJ11" s="85"/>
    </row>
    <row r="12" spans="1:62" ht="24" x14ac:dyDescent="0.25">
      <c r="A12" s="35"/>
      <c r="B12" s="42"/>
      <c r="C12" s="42"/>
      <c r="D12" s="42"/>
      <c r="E12" s="42"/>
      <c r="F12" s="43"/>
      <c r="G12" s="42"/>
      <c r="H12" s="39"/>
      <c r="I12" s="39"/>
      <c r="J12" s="39"/>
      <c r="K12" s="39"/>
      <c r="L12" s="39"/>
      <c r="M12" s="83"/>
      <c r="N12" s="83"/>
      <c r="O12" s="83"/>
      <c r="P12" s="84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5"/>
      <c r="AD12" s="85"/>
      <c r="AE12" s="85"/>
      <c r="AF12" s="85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5"/>
      <c r="AZ12" s="81"/>
      <c r="BA12" s="81"/>
      <c r="BB12" s="81"/>
      <c r="BC12" s="81"/>
      <c r="BD12" s="81"/>
      <c r="BE12" s="81"/>
      <c r="BF12" s="81"/>
      <c r="BG12" s="81"/>
      <c r="BH12" s="85"/>
      <c r="BI12" s="85"/>
      <c r="BJ12" s="85"/>
    </row>
    <row r="13" spans="1:62" ht="24" x14ac:dyDescent="0.25">
      <c r="A13" s="35"/>
      <c r="B13" s="42"/>
      <c r="C13" s="42"/>
      <c r="D13" s="42"/>
      <c r="E13" s="42"/>
      <c r="F13" s="43"/>
      <c r="G13" s="42"/>
      <c r="H13" s="39"/>
      <c r="I13" s="39"/>
      <c r="J13" s="39"/>
      <c r="K13" s="39"/>
      <c r="L13" s="39"/>
      <c r="M13" s="83"/>
      <c r="N13" s="83"/>
      <c r="O13" s="83"/>
      <c r="P13" s="84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5"/>
      <c r="AD13" s="85"/>
      <c r="AE13" s="85"/>
      <c r="AF13" s="85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</row>
    <row r="14" spans="1:62" ht="24" x14ac:dyDescent="0.25">
      <c r="A14" s="35"/>
      <c r="B14" s="42"/>
      <c r="C14" s="42"/>
      <c r="D14" s="42"/>
      <c r="E14" s="42"/>
      <c r="F14" s="43"/>
      <c r="G14" s="42"/>
      <c r="H14" s="39"/>
      <c r="I14" s="39"/>
      <c r="J14" s="39"/>
      <c r="K14" s="39"/>
      <c r="L14" s="39"/>
      <c r="M14" s="83"/>
      <c r="N14" s="83"/>
      <c r="O14" s="83"/>
      <c r="P14" s="84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5"/>
      <c r="AD14" s="85"/>
      <c r="AE14" s="85"/>
      <c r="AF14" s="85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</row>
    <row r="15" spans="1:62" ht="24" x14ac:dyDescent="0.25">
      <c r="A15" s="35"/>
      <c r="B15" s="42"/>
      <c r="C15" s="42"/>
      <c r="D15" s="42"/>
      <c r="E15" s="42"/>
      <c r="F15" s="43"/>
      <c r="G15" s="42"/>
      <c r="H15" s="39"/>
      <c r="I15" s="39"/>
      <c r="J15" s="39"/>
      <c r="K15" s="39"/>
      <c r="L15" s="39"/>
      <c r="M15" s="83"/>
      <c r="N15" s="83"/>
      <c r="O15" s="83"/>
      <c r="P15" s="84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91"/>
      <c r="AD15" s="91"/>
      <c r="AE15" s="91"/>
      <c r="AF15" s="91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89"/>
      <c r="AZ15" s="90"/>
      <c r="BA15" s="90"/>
      <c r="BB15" s="91"/>
      <c r="BC15" s="90"/>
      <c r="BD15" s="91"/>
      <c r="BE15" s="91"/>
      <c r="BF15" s="91"/>
      <c r="BG15" s="91"/>
      <c r="BH15" s="91"/>
      <c r="BI15" s="91"/>
      <c r="BJ15" s="91"/>
    </row>
    <row r="16" spans="1:62" ht="24" x14ac:dyDescent="0.25">
      <c r="A16" s="35"/>
      <c r="B16" s="42"/>
      <c r="C16" s="42"/>
      <c r="D16" s="42"/>
      <c r="E16" s="42"/>
      <c r="F16" s="43"/>
      <c r="G16" s="42"/>
      <c r="H16" s="39"/>
      <c r="I16" s="39"/>
      <c r="J16" s="39"/>
      <c r="K16" s="39"/>
      <c r="L16" s="39"/>
      <c r="M16" s="83"/>
      <c r="N16" s="83"/>
      <c r="O16" s="83"/>
      <c r="P16" s="84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91"/>
      <c r="AD16" s="91"/>
      <c r="AE16" s="96">
        <f>+BI16+BI17</f>
        <v>8000</v>
      </c>
      <c r="AF16" s="91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4"/>
      <c r="AZ16" s="95" t="s">
        <v>9</v>
      </c>
      <c r="BA16" s="95"/>
      <c r="BB16" s="96">
        <f>+BSPL入力シート!J9</f>
        <v>10000</v>
      </c>
      <c r="BC16" s="95" t="s">
        <v>8</v>
      </c>
      <c r="BD16" s="96"/>
      <c r="BE16" s="96">
        <f>+BSPL入力シート!J10</f>
        <v>7000</v>
      </c>
      <c r="BF16" s="91" t="s">
        <v>91</v>
      </c>
      <c r="BG16" s="91"/>
      <c r="BH16" s="91"/>
      <c r="BI16" s="96">
        <f>+BE16</f>
        <v>7000</v>
      </c>
      <c r="BJ16" s="91" t="s">
        <v>91</v>
      </c>
    </row>
    <row r="17" spans="1:79" ht="24" x14ac:dyDescent="0.25">
      <c r="A17" s="35"/>
      <c r="B17" s="42"/>
      <c r="C17" s="42"/>
      <c r="D17" s="42"/>
      <c r="E17" s="42"/>
      <c r="F17" s="43"/>
      <c r="G17" s="42"/>
      <c r="H17" s="39"/>
      <c r="I17" s="39"/>
      <c r="J17" s="39"/>
      <c r="K17" s="39"/>
      <c r="L17" s="39"/>
      <c r="M17" s="83"/>
      <c r="N17" s="83"/>
      <c r="O17" s="83"/>
      <c r="P17" s="84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91"/>
      <c r="AD17" s="91"/>
      <c r="AE17" s="99">
        <f>+BSPL入力シート!J18+BSPL入力シート!J23+BSPL入力シート!J25-BSPL入力シート!J16-BSPL入力シート!J21</f>
        <v>1270</v>
      </c>
      <c r="AF17" s="91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89"/>
      <c r="AZ17" s="95"/>
      <c r="BA17" s="95"/>
      <c r="BB17" s="96"/>
      <c r="BC17" s="95" t="s">
        <v>7</v>
      </c>
      <c r="BD17" s="96"/>
      <c r="BE17" s="96">
        <f>+BB16-BE16</f>
        <v>3000</v>
      </c>
      <c r="BF17" s="91" t="s">
        <v>6</v>
      </c>
      <c r="BG17" s="91"/>
      <c r="BH17" s="91"/>
      <c r="BI17" s="99">
        <f>+BSPL入力シート!J12</f>
        <v>1000</v>
      </c>
      <c r="BJ17" s="91" t="s">
        <v>5</v>
      </c>
    </row>
    <row r="18" spans="1:79" ht="24" x14ac:dyDescent="0.25">
      <c r="A18" s="35"/>
      <c r="B18" s="42"/>
      <c r="C18" s="42"/>
      <c r="D18" s="42"/>
      <c r="E18" s="42"/>
      <c r="F18" s="43"/>
      <c r="G18" s="42"/>
      <c r="H18" s="39"/>
      <c r="I18" s="39"/>
      <c r="J18" s="39"/>
      <c r="K18" s="39"/>
      <c r="L18" s="39"/>
      <c r="M18" s="83"/>
      <c r="N18" s="83"/>
      <c r="O18" s="83"/>
      <c r="P18" s="84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91"/>
      <c r="AD18" s="91"/>
      <c r="AE18" s="99">
        <f>+BI18-AE17</f>
        <v>730</v>
      </c>
      <c r="AF18" s="91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4"/>
      <c r="AZ18" s="95"/>
      <c r="BA18" s="95"/>
      <c r="BB18" s="96"/>
      <c r="BC18" s="95"/>
      <c r="BD18" s="96"/>
      <c r="BE18" s="96"/>
      <c r="BF18" s="91" t="s">
        <v>4</v>
      </c>
      <c r="BG18" s="91"/>
      <c r="BH18" s="91"/>
      <c r="BI18" s="99">
        <f>+BE17-BI17</f>
        <v>2000</v>
      </c>
      <c r="BJ18" s="91" t="s">
        <v>3</v>
      </c>
    </row>
    <row r="19" spans="1:79" ht="24" x14ac:dyDescent="0.25">
      <c r="A19" s="35"/>
      <c r="B19" s="42"/>
      <c r="C19" s="42"/>
      <c r="D19" s="42"/>
      <c r="E19" s="42"/>
      <c r="F19" s="43"/>
      <c r="G19" s="42"/>
      <c r="H19" s="39"/>
      <c r="I19" s="39"/>
      <c r="J19" s="39"/>
      <c r="K19" s="39"/>
      <c r="L19" s="39"/>
      <c r="M19" s="83"/>
      <c r="N19" s="83"/>
      <c r="O19" s="83"/>
      <c r="P19" s="84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9"/>
      <c r="AD19" s="89"/>
      <c r="AE19" s="89"/>
      <c r="AF19" s="89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4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79" ht="24" x14ac:dyDescent="0.25">
      <c r="A20" s="35"/>
      <c r="B20" s="42"/>
      <c r="C20" s="42"/>
      <c r="D20" s="42"/>
      <c r="E20" s="42"/>
      <c r="F20" s="43"/>
      <c r="G20" s="42"/>
      <c r="H20" s="39"/>
      <c r="I20" s="39"/>
      <c r="J20" s="39"/>
      <c r="K20" s="39"/>
      <c r="L20" s="39"/>
      <c r="M20" s="83"/>
      <c r="N20" s="83"/>
      <c r="O20" s="83"/>
      <c r="P20" s="84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9"/>
      <c r="AD20" s="89"/>
      <c r="AE20" s="89"/>
      <c r="AF20" s="89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79" ht="24" x14ac:dyDescent="0.25">
      <c r="A21" s="35"/>
      <c r="B21" s="42"/>
      <c r="C21" s="42"/>
      <c r="D21" s="42"/>
      <c r="E21" s="42"/>
      <c r="F21" s="43"/>
      <c r="G21" s="42"/>
      <c r="H21" s="39"/>
      <c r="I21" s="39"/>
      <c r="J21" s="39"/>
      <c r="K21" s="39"/>
      <c r="L21" s="39"/>
      <c r="M21" s="83"/>
      <c r="N21" s="83"/>
      <c r="O21" s="83"/>
      <c r="P21" s="84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9"/>
      <c r="AD21" s="89"/>
      <c r="AE21" s="89"/>
      <c r="AF21" s="89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4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79" ht="24" x14ac:dyDescent="0.25">
      <c r="A22" s="35"/>
      <c r="B22" s="42"/>
      <c r="C22" s="42"/>
      <c r="D22" s="42"/>
      <c r="E22" s="42"/>
      <c r="F22" s="43"/>
      <c r="G22" s="42"/>
      <c r="H22" s="39"/>
      <c r="I22" s="39"/>
      <c r="J22" s="39"/>
      <c r="K22" s="39"/>
      <c r="L22" s="39"/>
      <c r="M22" s="83"/>
      <c r="N22" s="83"/>
      <c r="O22" s="83"/>
      <c r="P22" s="84"/>
      <c r="Q22" s="94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8"/>
      <c r="BE22" s="98"/>
    </row>
    <row r="23" spans="1:79" ht="24" x14ac:dyDescent="0.25">
      <c r="A23" s="44"/>
      <c r="B23" s="45" t="s">
        <v>63</v>
      </c>
      <c r="C23" s="45"/>
      <c r="D23" s="46"/>
      <c r="E23" s="46"/>
      <c r="F23" s="47" t="s">
        <v>119</v>
      </c>
      <c r="G23" s="48" t="s">
        <v>120</v>
      </c>
      <c r="H23" s="48" t="s">
        <v>121</v>
      </c>
      <c r="I23" s="48" t="s">
        <v>122</v>
      </c>
      <c r="J23" s="48" t="s">
        <v>123</v>
      </c>
      <c r="K23" s="48"/>
      <c r="L23" s="44"/>
      <c r="M23" s="103"/>
      <c r="N23" s="103"/>
      <c r="O23" s="103"/>
      <c r="P23" s="84"/>
      <c r="Q23" s="100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3"/>
      <c r="BE23" s="93"/>
    </row>
    <row r="24" spans="1:79" ht="24" x14ac:dyDescent="0.25">
      <c r="A24" s="44"/>
      <c r="B24" s="44" t="s">
        <v>93</v>
      </c>
      <c r="C24" s="44"/>
      <c r="D24" s="49" t="s">
        <v>105</v>
      </c>
      <c r="E24" s="49"/>
      <c r="F24" s="50">
        <f>BSPL入力シート!J26/BSPL入力シート!J9</f>
        <v>7.2999999999999995E-2</v>
      </c>
      <c r="G24" s="51"/>
      <c r="H24" s="52"/>
      <c r="I24" s="52"/>
      <c r="J24" s="52"/>
      <c r="K24" s="51"/>
      <c r="L24" s="53"/>
      <c r="M24" s="103"/>
      <c r="N24" s="103"/>
      <c r="O24" s="103"/>
      <c r="P24" s="84"/>
      <c r="Q24" s="100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3"/>
      <c r="BE24" s="93"/>
    </row>
    <row r="25" spans="1:79" ht="24" x14ac:dyDescent="0.25">
      <c r="A25" s="44"/>
      <c r="B25" s="44" t="s">
        <v>95</v>
      </c>
      <c r="C25" s="44"/>
      <c r="D25" s="49" t="s">
        <v>106</v>
      </c>
      <c r="E25" s="49"/>
      <c r="F25" s="50">
        <f>F24*F35</f>
        <v>0.18575063613231552</v>
      </c>
      <c r="G25" s="51"/>
      <c r="H25" s="52"/>
      <c r="I25" s="52"/>
      <c r="J25" s="52"/>
      <c r="K25" s="51"/>
      <c r="L25" s="53"/>
      <c r="M25" s="103"/>
      <c r="N25" s="103"/>
      <c r="O25" s="103"/>
      <c r="P25" s="84"/>
      <c r="Q25" s="101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3"/>
      <c r="BE25" s="93"/>
    </row>
    <row r="26" spans="1:79" ht="24" x14ac:dyDescent="0.25">
      <c r="A26" s="44"/>
      <c r="B26" s="44" t="s">
        <v>97</v>
      </c>
      <c r="C26" s="44"/>
      <c r="D26" s="49" t="s">
        <v>98</v>
      </c>
      <c r="E26" s="49"/>
      <c r="F26" s="50">
        <f>F25*F27</f>
        <v>0.5934959349593496</v>
      </c>
      <c r="G26" s="51"/>
      <c r="H26" s="52"/>
      <c r="I26" s="52"/>
      <c r="J26" s="52"/>
      <c r="K26" s="51"/>
      <c r="L26" s="53"/>
      <c r="M26" s="103"/>
      <c r="N26" s="103"/>
      <c r="O26" s="103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</row>
    <row r="27" spans="1:79" ht="24" x14ac:dyDescent="0.25">
      <c r="A27" s="44"/>
      <c r="B27" s="44" t="s">
        <v>96</v>
      </c>
      <c r="C27" s="44"/>
      <c r="D27" s="49" t="s">
        <v>104</v>
      </c>
      <c r="E27" s="49"/>
      <c r="F27" s="50">
        <f>BSPL入力シート!E24/BSPL入力シート!E19</f>
        <v>3.1951219512195124</v>
      </c>
      <c r="G27" s="51"/>
      <c r="H27" s="52"/>
      <c r="I27" s="52"/>
      <c r="J27" s="52"/>
      <c r="K27" s="51"/>
      <c r="L27" s="53"/>
      <c r="M27" s="103"/>
      <c r="N27" s="103"/>
      <c r="O27" s="103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</row>
    <row r="28" spans="1:79" s="105" customFormat="1" ht="22.5" customHeight="1" x14ac:dyDescent="0.15">
      <c r="A28" s="44"/>
      <c r="B28" s="45" t="s">
        <v>64</v>
      </c>
      <c r="C28" s="45"/>
      <c r="D28" s="54"/>
      <c r="E28" s="54"/>
      <c r="F28" s="55"/>
      <c r="G28" s="56"/>
      <c r="H28" s="57"/>
      <c r="I28" s="57"/>
      <c r="J28" s="57"/>
      <c r="K28" s="56"/>
      <c r="L28" s="58"/>
      <c r="M28" s="103"/>
      <c r="N28" s="103"/>
      <c r="O28" s="103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</row>
    <row r="29" spans="1:79" s="105" customFormat="1" ht="22.5" customHeight="1" x14ac:dyDescent="0.15">
      <c r="A29" s="44"/>
      <c r="B29" s="44" t="s">
        <v>65</v>
      </c>
      <c r="C29" s="44"/>
      <c r="D29" s="49" t="s">
        <v>66</v>
      </c>
      <c r="E29" s="49"/>
      <c r="F29" s="50">
        <f>BSPL入力シート!C9/BSPL入力シート!E9</f>
        <v>1.5249999999999999</v>
      </c>
      <c r="G29" s="51"/>
      <c r="H29" s="52"/>
      <c r="I29" s="52"/>
      <c r="J29" s="52"/>
      <c r="K29" s="51"/>
      <c r="L29" s="5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</row>
    <row r="30" spans="1:79" s="105" customFormat="1" ht="22.5" customHeight="1" x14ac:dyDescent="0.15">
      <c r="A30" s="44"/>
      <c r="B30" s="44" t="s">
        <v>67</v>
      </c>
      <c r="C30" s="44"/>
      <c r="D30" s="49" t="s">
        <v>68</v>
      </c>
      <c r="E30" s="49"/>
      <c r="F30" s="50">
        <f>(BSPL入力シート!C10+BSPL入力シート!C11+BSPL入力シート!C13)/BSPL入力シート!E9</f>
        <v>1.4333333333333333</v>
      </c>
      <c r="G30" s="51"/>
      <c r="H30" s="52"/>
      <c r="I30" s="52"/>
      <c r="J30" s="52"/>
      <c r="K30" s="51"/>
      <c r="L30" s="5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</row>
    <row r="31" spans="1:79" s="105" customFormat="1" ht="22.5" customHeight="1" x14ac:dyDescent="0.15">
      <c r="A31" s="44"/>
      <c r="B31" s="44" t="s">
        <v>69</v>
      </c>
      <c r="C31" s="44"/>
      <c r="D31" s="49" t="s">
        <v>99</v>
      </c>
      <c r="E31" s="49"/>
      <c r="F31" s="50">
        <f>(BSPL入力シート!C24-BSPL入力シート!C9)/BSPL入力シート!E19</f>
        <v>1.7073170731707317</v>
      </c>
      <c r="G31" s="51"/>
      <c r="H31" s="52"/>
      <c r="I31" s="52"/>
      <c r="J31" s="52"/>
      <c r="K31" s="51"/>
      <c r="L31" s="5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</row>
    <row r="32" spans="1:79" s="105" customFormat="1" ht="22.5" customHeight="1" x14ac:dyDescent="0.15">
      <c r="A32" s="44"/>
      <c r="B32" s="44" t="s">
        <v>70</v>
      </c>
      <c r="C32" s="44"/>
      <c r="D32" s="49" t="s">
        <v>112</v>
      </c>
      <c r="E32" s="49"/>
      <c r="F32" s="50">
        <f>(BSPL入力シート!C24-BSPL入力シート!C9)/(BSPL入力シート!E19+BSPL入力シート!E15)</f>
        <v>0.76923076923076927</v>
      </c>
      <c r="G32" s="51"/>
      <c r="H32" s="52"/>
      <c r="I32" s="52"/>
      <c r="J32" s="52"/>
      <c r="K32" s="51"/>
      <c r="L32" s="5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</row>
    <row r="33" spans="1:79" s="105" customFormat="1" ht="22.5" customHeight="1" x14ac:dyDescent="0.15">
      <c r="A33" s="44"/>
      <c r="B33" s="44" t="s">
        <v>71</v>
      </c>
      <c r="C33" s="44"/>
      <c r="D33" s="49" t="s">
        <v>103</v>
      </c>
      <c r="E33" s="49"/>
      <c r="F33" s="50">
        <f>BSPL入力シート!E19/BSPL入力シート!E24</f>
        <v>0.31297709923664124</v>
      </c>
      <c r="G33" s="51"/>
      <c r="H33" s="52"/>
      <c r="I33" s="52"/>
      <c r="J33" s="52"/>
      <c r="K33" s="51"/>
      <c r="L33" s="5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</row>
    <row r="34" spans="1:79" s="105" customFormat="1" ht="22.5" customHeight="1" x14ac:dyDescent="0.15">
      <c r="A34" s="44"/>
      <c r="B34" s="45" t="s">
        <v>72</v>
      </c>
      <c r="C34" s="45"/>
      <c r="D34" s="46"/>
      <c r="E34" s="46"/>
      <c r="F34" s="55"/>
      <c r="G34" s="48"/>
      <c r="H34" s="57"/>
      <c r="I34" s="57"/>
      <c r="J34" s="57"/>
      <c r="K34" s="48"/>
      <c r="L34" s="61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</row>
    <row r="35" spans="1:79" s="105" customFormat="1" ht="22.5" customHeight="1" x14ac:dyDescent="0.15">
      <c r="A35" s="44"/>
      <c r="B35" s="44" t="s">
        <v>94</v>
      </c>
      <c r="C35" s="44"/>
      <c r="D35" s="49" t="s">
        <v>102</v>
      </c>
      <c r="E35" s="49"/>
      <c r="F35" s="62">
        <f>BSPL入力シート!J9/BSPL入力シート!C24</f>
        <v>2.5445292620865141</v>
      </c>
      <c r="G35" s="51"/>
      <c r="H35" s="52"/>
      <c r="I35" s="52"/>
      <c r="J35" s="52"/>
      <c r="K35" s="63"/>
      <c r="L35" s="5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</row>
    <row r="36" spans="1:79" s="105" customFormat="1" ht="22.5" customHeight="1" x14ac:dyDescent="0.15">
      <c r="A36" s="44"/>
      <c r="B36" s="44" t="s">
        <v>73</v>
      </c>
      <c r="C36" s="44"/>
      <c r="D36" s="64" t="s">
        <v>101</v>
      </c>
      <c r="E36" s="64"/>
      <c r="F36" s="65">
        <f>BSPL入力シート!J9/BSPL入力シート!C11</f>
        <v>50</v>
      </c>
      <c r="G36" s="66"/>
      <c r="H36" s="67"/>
      <c r="I36" s="67"/>
      <c r="J36" s="67"/>
      <c r="K36" s="66"/>
      <c r="L36" s="68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</row>
    <row r="37" spans="1:79" s="105" customFormat="1" ht="22.5" customHeight="1" x14ac:dyDescent="0.15">
      <c r="A37" s="44"/>
      <c r="B37" s="44" t="s">
        <v>74</v>
      </c>
      <c r="C37" s="44"/>
      <c r="D37" s="64" t="s">
        <v>75</v>
      </c>
      <c r="E37" s="64"/>
      <c r="F37" s="65">
        <f>BSPL入力シート!J10/BSPL入力シート!C12</f>
        <v>70</v>
      </c>
      <c r="G37" s="66"/>
      <c r="H37" s="67"/>
      <c r="I37" s="67"/>
      <c r="J37" s="67"/>
      <c r="K37" s="66"/>
      <c r="L37" s="68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</row>
    <row r="38" spans="1:79" s="105" customFormat="1" ht="22.5" customHeight="1" x14ac:dyDescent="0.15">
      <c r="A38" s="44"/>
      <c r="B38" s="44" t="s">
        <v>76</v>
      </c>
      <c r="C38" s="44"/>
      <c r="D38" s="64" t="s">
        <v>100</v>
      </c>
      <c r="E38" s="64"/>
      <c r="F38" s="65">
        <f>BSPL入力シート!J10/BSPL入力シート!E11</f>
        <v>23.333333333333332</v>
      </c>
      <c r="G38" s="66"/>
      <c r="H38" s="67"/>
      <c r="I38" s="67"/>
      <c r="J38" s="67"/>
      <c r="K38" s="66"/>
      <c r="L38" s="68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</row>
    <row r="39" spans="1:79" s="105" customFormat="1" ht="22.5" customHeight="1" x14ac:dyDescent="0.15">
      <c r="A39" s="44"/>
      <c r="B39" s="44" t="s">
        <v>77</v>
      </c>
      <c r="C39" s="44"/>
      <c r="D39" s="69" t="s">
        <v>113</v>
      </c>
      <c r="E39" s="69"/>
      <c r="F39" s="70">
        <f>(BSPL入力シート!C11/(BSPL入力シート!J9/365))</f>
        <v>7.3</v>
      </c>
      <c r="G39" s="59"/>
      <c r="H39" s="71"/>
      <c r="I39" s="71"/>
      <c r="J39" s="71"/>
      <c r="K39" s="66"/>
      <c r="L39" s="61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</row>
    <row r="40" spans="1:79" s="105" customFormat="1" ht="22.5" customHeight="1" x14ac:dyDescent="0.15">
      <c r="A40" s="44"/>
      <c r="B40" s="44" t="s">
        <v>78</v>
      </c>
      <c r="C40" s="44"/>
      <c r="D40" s="69" t="s">
        <v>114</v>
      </c>
      <c r="E40" s="69"/>
      <c r="F40" s="70">
        <f>(BSPL入力シート!C12/(BSPL入力シート!J10/365))</f>
        <v>5.2142857142857144</v>
      </c>
      <c r="G40" s="59"/>
      <c r="H40" s="71"/>
      <c r="I40" s="71"/>
      <c r="J40" s="71"/>
      <c r="K40" s="66"/>
      <c r="L40" s="61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</row>
    <row r="41" spans="1:79" s="105" customFormat="1" ht="22.5" customHeight="1" x14ac:dyDescent="0.15">
      <c r="A41" s="44"/>
      <c r="B41" s="44" t="s">
        <v>79</v>
      </c>
      <c r="C41" s="44"/>
      <c r="D41" s="69" t="s">
        <v>114</v>
      </c>
      <c r="E41" s="69"/>
      <c r="F41" s="70">
        <f>(BSPL入力シート!E11/(BSPL入力シート!J10/365))</f>
        <v>15.642857142857144</v>
      </c>
      <c r="G41" s="59"/>
      <c r="H41" s="71"/>
      <c r="I41" s="71"/>
      <c r="J41" s="71"/>
      <c r="K41" s="66"/>
      <c r="L41" s="61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</row>
    <row r="42" spans="1:79" s="105" customFormat="1" ht="22.5" customHeight="1" x14ac:dyDescent="0.15">
      <c r="A42" s="44"/>
      <c r="B42" s="45" t="s">
        <v>80</v>
      </c>
      <c r="C42" s="45"/>
      <c r="D42" s="46"/>
      <c r="E42" s="46"/>
      <c r="F42" s="73"/>
      <c r="G42" s="48"/>
      <c r="H42" s="57"/>
      <c r="I42" s="57"/>
      <c r="J42" s="57"/>
      <c r="K42" s="48"/>
      <c r="L42" s="61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</row>
    <row r="43" spans="1:79" s="105" customFormat="1" ht="22.5" customHeight="1" x14ac:dyDescent="0.15">
      <c r="A43" s="44"/>
      <c r="B43" s="44" t="s">
        <v>81</v>
      </c>
      <c r="C43" s="44"/>
      <c r="D43" s="69" t="s">
        <v>107</v>
      </c>
      <c r="E43" s="69"/>
      <c r="F43" s="72">
        <f>BSPL入力シート!J11/BSPL入力シート!J9</f>
        <v>0.3</v>
      </c>
      <c r="G43" s="51"/>
      <c r="H43" s="52"/>
      <c r="I43" s="52"/>
      <c r="J43" s="52"/>
      <c r="K43" s="51"/>
      <c r="L43" s="5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</row>
    <row r="44" spans="1:79" s="105" customFormat="1" ht="22.5" customHeight="1" x14ac:dyDescent="0.15">
      <c r="A44" s="44"/>
      <c r="B44" s="44" t="s">
        <v>82</v>
      </c>
      <c r="C44" s="44"/>
      <c r="D44" s="44" t="s">
        <v>108</v>
      </c>
      <c r="E44" s="44"/>
      <c r="F44" s="72">
        <f>BSPL入力シート!J13/BSPL入力シート!J9</f>
        <v>0.2</v>
      </c>
      <c r="G44" s="51"/>
      <c r="H44" s="52"/>
      <c r="I44" s="52"/>
      <c r="J44" s="52"/>
      <c r="K44" s="51"/>
      <c r="L44" s="5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</row>
    <row r="45" spans="1:79" s="105" customFormat="1" ht="22.5" customHeight="1" x14ac:dyDescent="0.15">
      <c r="A45" s="44"/>
      <c r="B45" s="44" t="s">
        <v>83</v>
      </c>
      <c r="C45" s="44"/>
      <c r="D45" s="44" t="s">
        <v>109</v>
      </c>
      <c r="E45" s="44"/>
      <c r="F45" s="72">
        <f>BSPL入力シート!J19/BSPL入力シート!J9</f>
        <v>0.152</v>
      </c>
      <c r="G45" s="51"/>
      <c r="H45" s="52"/>
      <c r="I45" s="52"/>
      <c r="J45" s="52"/>
      <c r="K45" s="51"/>
      <c r="L45" s="5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</row>
    <row r="46" spans="1:79" s="105" customFormat="1" ht="22.5" customHeight="1" x14ac:dyDescent="0.15">
      <c r="A46" s="44"/>
      <c r="B46" s="44"/>
      <c r="C46" s="44"/>
      <c r="D46" s="44"/>
      <c r="E46" s="44"/>
      <c r="F46" s="72"/>
      <c r="G46" s="59"/>
      <c r="H46" s="60"/>
      <c r="I46" s="60"/>
      <c r="J46" s="60"/>
      <c r="K46" s="59"/>
      <c r="L46" s="61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</row>
    <row r="47" spans="1:79" s="105" customFormat="1" ht="22.5" customHeight="1" x14ac:dyDescent="0.15">
      <c r="A47" s="44"/>
      <c r="B47" s="45" t="s">
        <v>84</v>
      </c>
      <c r="C47" s="45"/>
      <c r="D47" s="46"/>
      <c r="E47" s="46"/>
      <c r="F47" s="73"/>
      <c r="G47" s="48"/>
      <c r="H47" s="57"/>
      <c r="I47" s="57"/>
      <c r="J47" s="57"/>
      <c r="K47" s="48"/>
      <c r="L47" s="61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</row>
    <row r="48" spans="1:79" s="105" customFormat="1" ht="22.5" customHeight="1" x14ac:dyDescent="0.15">
      <c r="A48" s="44"/>
      <c r="B48" s="44" t="s">
        <v>85</v>
      </c>
      <c r="C48" s="44"/>
      <c r="D48" s="64" t="s">
        <v>111</v>
      </c>
      <c r="E48" s="64"/>
      <c r="F48" s="50">
        <f>BSPL入力シート!J10/BSPL入力シート!J9</f>
        <v>0.7</v>
      </c>
      <c r="G48" s="66"/>
      <c r="H48" s="52"/>
      <c r="I48" s="52"/>
      <c r="J48" s="52"/>
      <c r="K48" s="66"/>
      <c r="L48" s="68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</row>
    <row r="49" spans="1:79" s="105" customFormat="1" ht="22.5" customHeight="1" x14ac:dyDescent="0.15">
      <c r="A49" s="44"/>
      <c r="B49" s="44" t="s">
        <v>86</v>
      </c>
      <c r="C49" s="44"/>
      <c r="D49" s="74" t="s">
        <v>110</v>
      </c>
      <c r="E49" s="74"/>
      <c r="F49" s="75">
        <f>BSPL入力シート!J12+BSPL入力シート!J18-BSPL入力シート!J16</f>
        <v>1480</v>
      </c>
      <c r="G49" s="60"/>
      <c r="H49" s="60"/>
      <c r="I49" s="60"/>
      <c r="J49" s="60"/>
      <c r="K49" s="60"/>
      <c r="L49" s="76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</row>
    <row r="50" spans="1:79" s="105" customFormat="1" ht="22.5" customHeight="1" x14ac:dyDescent="0.15">
      <c r="A50" s="44"/>
      <c r="B50" s="44" t="s">
        <v>87</v>
      </c>
      <c r="C50" s="44"/>
      <c r="D50" s="74" t="s">
        <v>115</v>
      </c>
      <c r="E50" s="74"/>
      <c r="F50" s="75">
        <f>F49/(1-F48)</f>
        <v>4933.333333333333</v>
      </c>
      <c r="G50" s="60"/>
      <c r="H50" s="60"/>
      <c r="I50" s="60"/>
      <c r="J50" s="60"/>
      <c r="K50" s="60"/>
      <c r="L50" s="76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</row>
    <row r="51" spans="1:79" s="105" customFormat="1" ht="22.5" customHeight="1" x14ac:dyDescent="0.25">
      <c r="A51" s="35"/>
      <c r="B51" s="77"/>
      <c r="C51" s="77"/>
      <c r="D51" s="77"/>
      <c r="E51" s="77"/>
      <c r="F51" s="78"/>
      <c r="G51" s="78"/>
      <c r="H51" s="78"/>
      <c r="I51" s="78"/>
      <c r="J51" s="78"/>
      <c r="K51" s="78"/>
      <c r="L51" s="78"/>
      <c r="M51" s="92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</row>
    <row r="52" spans="1:79" s="105" customFormat="1" ht="22.5" customHeight="1" x14ac:dyDescent="0.15">
      <c r="A52" s="2"/>
      <c r="B52" s="4"/>
      <c r="C52" s="4"/>
      <c r="D52" s="4"/>
      <c r="E52" s="4"/>
      <c r="F52" s="3"/>
      <c r="G52" s="3"/>
      <c r="H52" s="3"/>
      <c r="I52" s="3"/>
      <c r="J52" s="3"/>
      <c r="K52" s="3"/>
      <c r="L52" s="3"/>
      <c r="M52" s="92"/>
      <c r="N52" s="92"/>
      <c r="O52" s="92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</row>
    <row r="53" spans="1:79" s="105" customFormat="1" ht="22.5" customHeight="1" x14ac:dyDescent="0.15">
      <c r="A53" s="2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92"/>
      <c r="N53" s="92"/>
      <c r="O53" s="92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</row>
    <row r="54" spans="1:79" s="105" customFormat="1" ht="22.5" customHeight="1" x14ac:dyDescent="0.15">
      <c r="A54" s="2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92"/>
      <c r="N54" s="92"/>
      <c r="O54" s="92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</row>
    <row r="55" spans="1:79" s="105" customFormat="1" ht="22.5" customHeight="1" x14ac:dyDescent="0.15">
      <c r="A55" s="2"/>
      <c r="B55" s="4"/>
      <c r="C55" s="4"/>
      <c r="D55" s="4"/>
      <c r="E55" s="4"/>
      <c r="F55" s="3"/>
      <c r="G55" s="3"/>
      <c r="H55" s="3"/>
      <c r="I55" s="3"/>
      <c r="J55" s="3"/>
      <c r="K55" s="3"/>
      <c r="L55" s="3"/>
      <c r="M55" s="92"/>
      <c r="N55" s="92"/>
      <c r="O55" s="92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</row>
    <row r="56" spans="1:79" s="105" customFormat="1" ht="22.5" customHeight="1" x14ac:dyDescent="0.15">
      <c r="A56" s="2"/>
      <c r="B56" s="4"/>
      <c r="C56" s="4"/>
      <c r="D56" s="4"/>
      <c r="E56" s="4"/>
      <c r="F56" s="3"/>
      <c r="G56" s="3"/>
      <c r="H56" s="3"/>
      <c r="I56" s="3"/>
      <c r="J56" s="3"/>
      <c r="K56" s="3"/>
      <c r="L56" s="3"/>
      <c r="M56" s="92"/>
      <c r="N56" s="92"/>
      <c r="O56" s="92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</row>
    <row r="57" spans="1:79" s="105" customFormat="1" ht="22.5" customHeight="1" x14ac:dyDescent="0.15">
      <c r="A57" s="2"/>
      <c r="B57" s="4"/>
      <c r="C57" s="4"/>
      <c r="D57" s="4"/>
      <c r="E57" s="4"/>
      <c r="F57" s="3"/>
      <c r="G57" s="3"/>
      <c r="H57" s="3"/>
      <c r="I57" s="3"/>
      <c r="J57" s="3"/>
      <c r="K57" s="3"/>
      <c r="L57" s="3"/>
      <c r="M57" s="92"/>
      <c r="N57" s="92"/>
      <c r="O57" s="92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</row>
    <row r="58" spans="1:79" s="105" customFormat="1" ht="22.5" customHeight="1" x14ac:dyDescent="0.15">
      <c r="A58" s="2"/>
      <c r="B58" s="4"/>
      <c r="C58" s="4"/>
      <c r="D58" s="4"/>
      <c r="E58" s="4"/>
      <c r="F58" s="3"/>
      <c r="G58" s="3"/>
      <c r="H58" s="3"/>
      <c r="I58" s="3"/>
      <c r="J58" s="3"/>
      <c r="K58" s="3"/>
      <c r="L58" s="3"/>
      <c r="M58" s="92"/>
      <c r="N58" s="92"/>
      <c r="O58" s="92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</row>
    <row r="59" spans="1:79" x14ac:dyDescent="0.15">
      <c r="B59" s="4"/>
      <c r="C59" s="4"/>
      <c r="D59" s="4"/>
      <c r="E59" s="4"/>
      <c r="F59" s="3"/>
      <c r="G59" s="3"/>
      <c r="H59" s="3"/>
      <c r="I59" s="3"/>
      <c r="J59" s="3"/>
      <c r="K59" s="3"/>
      <c r="L59" s="3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3"/>
      <c r="AR59" s="93"/>
    </row>
    <row r="60" spans="1:79" x14ac:dyDescent="0.15">
      <c r="B60" s="4"/>
      <c r="C60" s="4"/>
      <c r="D60" s="4"/>
      <c r="E60" s="4"/>
      <c r="F60" s="3"/>
      <c r="G60" s="3"/>
      <c r="H60" s="3"/>
      <c r="I60" s="3"/>
      <c r="J60" s="3"/>
      <c r="K60" s="3"/>
      <c r="L60" s="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3"/>
      <c r="AR60" s="93"/>
    </row>
    <row r="61" spans="1:79" x14ac:dyDescent="0.15">
      <c r="B61" s="4"/>
      <c r="C61" s="4"/>
      <c r="D61" s="4"/>
      <c r="E61" s="4"/>
      <c r="F61" s="3"/>
      <c r="G61" s="3"/>
      <c r="H61" s="3"/>
      <c r="I61" s="3"/>
      <c r="J61" s="3"/>
      <c r="K61" s="3"/>
      <c r="L61" s="3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3"/>
      <c r="AR61" s="93"/>
    </row>
    <row r="62" spans="1:79" x14ac:dyDescent="0.15">
      <c r="B62" s="4"/>
      <c r="C62" s="4"/>
      <c r="D62" s="4"/>
      <c r="E62" s="4"/>
      <c r="F62" s="3"/>
      <c r="G62" s="3"/>
      <c r="H62" s="3"/>
      <c r="I62" s="3"/>
      <c r="J62" s="3"/>
      <c r="K62" s="3"/>
      <c r="L62" s="3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3"/>
      <c r="AR62" s="93"/>
    </row>
    <row r="63" spans="1:79" x14ac:dyDescent="0.15">
      <c r="B63" s="4"/>
      <c r="C63" s="4"/>
      <c r="D63" s="4"/>
      <c r="E63" s="4"/>
      <c r="F63" s="3"/>
      <c r="G63" s="3"/>
      <c r="H63" s="3"/>
      <c r="I63" s="3"/>
      <c r="J63" s="3"/>
      <c r="K63" s="3"/>
      <c r="L63" s="3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3"/>
      <c r="AQ63" s="93"/>
    </row>
    <row r="64" spans="1:79" x14ac:dyDescent="0.15">
      <c r="B64" s="4"/>
      <c r="C64" s="4"/>
      <c r="D64" s="4"/>
      <c r="E64" s="4"/>
      <c r="F64" s="3"/>
      <c r="G64" s="3"/>
      <c r="H64" s="3"/>
      <c r="I64" s="3"/>
      <c r="J64" s="3"/>
      <c r="K64" s="3"/>
      <c r="L64" s="3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3"/>
      <c r="AQ64" s="93"/>
    </row>
    <row r="65" spans="2:47" x14ac:dyDescent="0.15">
      <c r="B65" s="4"/>
      <c r="C65" s="4"/>
      <c r="D65" s="4"/>
      <c r="E65" s="4"/>
      <c r="F65" s="3"/>
      <c r="G65" s="3"/>
      <c r="H65" s="3"/>
      <c r="I65" s="3"/>
      <c r="J65" s="3"/>
      <c r="K65" s="3"/>
      <c r="L65" s="3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3"/>
    </row>
    <row r="66" spans="2:47" x14ac:dyDescent="0.15">
      <c r="B66" s="4"/>
      <c r="C66" s="4"/>
      <c r="D66" s="4"/>
      <c r="E66" s="4"/>
      <c r="F66" s="4"/>
      <c r="G66" s="3"/>
      <c r="H66" s="3"/>
      <c r="I66" s="3"/>
      <c r="J66" s="3"/>
      <c r="K66" s="3"/>
      <c r="L66" s="3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3"/>
    </row>
    <row r="67" spans="2:47" x14ac:dyDescent="0.15">
      <c r="B67" s="4"/>
      <c r="C67" s="4"/>
      <c r="D67" s="4"/>
      <c r="E67" s="4"/>
      <c r="F67" s="4"/>
      <c r="G67" s="3"/>
      <c r="H67" s="3"/>
      <c r="I67" s="3"/>
      <c r="J67" s="3"/>
      <c r="K67" s="3"/>
      <c r="L67" s="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3"/>
    </row>
    <row r="68" spans="2:47" x14ac:dyDescent="0.15">
      <c r="B68" s="4"/>
      <c r="C68" s="4"/>
      <c r="D68" s="4"/>
      <c r="E68" s="4"/>
      <c r="F68" s="3"/>
      <c r="G68" s="3"/>
      <c r="H68" s="3"/>
      <c r="I68" s="3"/>
      <c r="J68" s="3"/>
      <c r="K68" s="3"/>
      <c r="L68" s="3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3"/>
    </row>
    <row r="69" spans="2:47" x14ac:dyDescent="0.15">
      <c r="B69" s="4"/>
      <c r="C69" s="4"/>
      <c r="D69" s="4"/>
      <c r="E69" s="4"/>
      <c r="F69" s="3"/>
      <c r="G69" s="3"/>
      <c r="H69" s="3"/>
      <c r="I69" s="3"/>
      <c r="J69" s="3"/>
      <c r="K69" s="3"/>
      <c r="L69" s="3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3"/>
    </row>
    <row r="70" spans="2:47" x14ac:dyDescent="0.15">
      <c r="B70" s="4"/>
      <c r="C70" s="4"/>
      <c r="D70" s="4"/>
      <c r="E70" s="4"/>
      <c r="F70" s="3"/>
      <c r="G70" s="3"/>
      <c r="H70" s="3"/>
      <c r="I70" s="3"/>
      <c r="J70" s="3"/>
      <c r="K70" s="3"/>
      <c r="L70" s="3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3"/>
    </row>
    <row r="71" spans="2:47" x14ac:dyDescent="0.15">
      <c r="B71" s="4"/>
      <c r="C71" s="4"/>
      <c r="D71" s="4"/>
      <c r="E71" s="4"/>
      <c r="F71" s="3"/>
      <c r="G71" s="3"/>
      <c r="H71" s="3"/>
      <c r="I71" s="3"/>
      <c r="J71" s="3"/>
      <c r="K71" s="3"/>
      <c r="L71" s="3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3"/>
    </row>
    <row r="72" spans="2:47" x14ac:dyDescent="0.15">
      <c r="B72" s="1"/>
      <c r="C72" s="1"/>
      <c r="D72" s="1"/>
      <c r="E72" s="1"/>
      <c r="F72" s="1"/>
      <c r="G72" s="1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3"/>
    </row>
    <row r="73" spans="2:47" x14ac:dyDescent="0.15">
      <c r="B73" s="1"/>
      <c r="C73" s="1"/>
      <c r="D73" s="1"/>
      <c r="E73" s="1"/>
      <c r="F73" s="1"/>
      <c r="G73" s="1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3"/>
    </row>
    <row r="74" spans="2:47" x14ac:dyDescent="0.15">
      <c r="B74" s="1"/>
      <c r="C74" s="1"/>
      <c r="D74" s="1"/>
      <c r="E74" s="1"/>
      <c r="F74" s="1"/>
      <c r="G74" s="1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3"/>
    </row>
    <row r="75" spans="2:47" x14ac:dyDescent="0.15">
      <c r="B75" s="1"/>
      <c r="C75" s="1"/>
      <c r="D75" s="1"/>
      <c r="E75" s="1"/>
      <c r="F75" s="1"/>
      <c r="G75" s="1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3"/>
    </row>
    <row r="76" spans="2:47" x14ac:dyDescent="0.15">
      <c r="B76" s="1"/>
      <c r="C76" s="1"/>
      <c r="D76" s="1"/>
      <c r="E76" s="1"/>
      <c r="F76" s="1"/>
      <c r="G76" s="1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3"/>
    </row>
    <row r="77" spans="2:47" x14ac:dyDescent="0.15">
      <c r="G77" s="1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3"/>
    </row>
    <row r="78" spans="2:47" x14ac:dyDescent="0.15">
      <c r="G78" s="1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3"/>
      <c r="AU78" s="93"/>
    </row>
    <row r="79" spans="2:47" x14ac:dyDescent="0.15">
      <c r="G79" s="1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3"/>
      <c r="AU79" s="93"/>
    </row>
    <row r="80" spans="2:47" x14ac:dyDescent="0.15">
      <c r="G80" s="1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3"/>
      <c r="AU80" s="93"/>
    </row>
    <row r="81" spans="7:47" x14ac:dyDescent="0.15">
      <c r="G81" s="1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3"/>
      <c r="AU81" s="93"/>
    </row>
    <row r="82" spans="7:47" x14ac:dyDescent="0.15">
      <c r="G82" s="1"/>
    </row>
    <row r="83" spans="7:47" x14ac:dyDescent="0.15">
      <c r="G83" s="1"/>
    </row>
    <row r="84" spans="7:47" x14ac:dyDescent="0.15">
      <c r="G84" s="1"/>
    </row>
    <row r="85" spans="7:47" x14ac:dyDescent="0.15">
      <c r="G85" s="1"/>
    </row>
    <row r="86" spans="7:47" x14ac:dyDescent="0.15">
      <c r="G86" s="1"/>
    </row>
    <row r="87" spans="7:47" x14ac:dyDescent="0.15">
      <c r="G87" s="1"/>
    </row>
    <row r="88" spans="7:47" x14ac:dyDescent="0.15">
      <c r="G88" s="1"/>
    </row>
    <row r="89" spans="7:47" x14ac:dyDescent="0.15">
      <c r="G89" s="1"/>
    </row>
    <row r="90" spans="7:47" x14ac:dyDescent="0.15">
      <c r="G90" s="1"/>
    </row>
    <row r="91" spans="7:47" x14ac:dyDescent="0.15">
      <c r="G91" s="1"/>
    </row>
    <row r="92" spans="7:47" x14ac:dyDescent="0.15">
      <c r="G92" s="1"/>
    </row>
    <row r="93" spans="7:47" x14ac:dyDescent="0.15">
      <c r="G93" s="1"/>
    </row>
    <row r="94" spans="7:47" x14ac:dyDescent="0.15">
      <c r="G94" s="1"/>
    </row>
    <row r="95" spans="7:47" x14ac:dyDescent="0.15">
      <c r="G95" s="1"/>
    </row>
    <row r="96" spans="7:47" x14ac:dyDescent="0.15">
      <c r="G96" s="1"/>
    </row>
    <row r="97" spans="7:7" x14ac:dyDescent="0.15">
      <c r="G97" s="1"/>
    </row>
    <row r="98" spans="7:7" x14ac:dyDescent="0.15">
      <c r="G98" s="1"/>
    </row>
    <row r="99" spans="7:7" x14ac:dyDescent="0.15">
      <c r="G99" s="1"/>
    </row>
    <row r="100" spans="7:7" x14ac:dyDescent="0.15">
      <c r="G100" s="1"/>
    </row>
    <row r="101" spans="7:7" x14ac:dyDescent="0.15">
      <c r="G101" s="1"/>
    </row>
    <row r="102" spans="7:7" x14ac:dyDescent="0.15">
      <c r="G102" s="1"/>
    </row>
    <row r="103" spans="7:7" x14ac:dyDescent="0.15">
      <c r="G103" s="1"/>
    </row>
    <row r="104" spans="7:7" x14ac:dyDescent="0.15">
      <c r="G104" s="1"/>
    </row>
    <row r="105" spans="7:7" x14ac:dyDescent="0.15">
      <c r="G105" s="1"/>
    </row>
    <row r="106" spans="7:7" x14ac:dyDescent="0.15">
      <c r="G106" s="1"/>
    </row>
    <row r="107" spans="7:7" x14ac:dyDescent="0.15">
      <c r="G107" s="1"/>
    </row>
    <row r="108" spans="7:7" x14ac:dyDescent="0.15">
      <c r="G108" s="1"/>
    </row>
    <row r="109" spans="7:7" x14ac:dyDescent="0.15">
      <c r="G109" s="1"/>
    </row>
    <row r="110" spans="7:7" x14ac:dyDescent="0.15">
      <c r="G110" s="1"/>
    </row>
    <row r="111" spans="7:7" x14ac:dyDescent="0.15">
      <c r="G111" s="1"/>
    </row>
    <row r="112" spans="7:7" x14ac:dyDescent="0.15">
      <c r="G112" s="1"/>
    </row>
    <row r="113" spans="7:7" x14ac:dyDescent="0.15">
      <c r="G113" s="1"/>
    </row>
    <row r="114" spans="7:7" x14ac:dyDescent="0.15">
      <c r="G114" s="1"/>
    </row>
    <row r="115" spans="7:7" x14ac:dyDescent="0.15">
      <c r="G115" s="1"/>
    </row>
    <row r="116" spans="7:7" x14ac:dyDescent="0.15">
      <c r="G116" s="1"/>
    </row>
    <row r="117" spans="7:7" x14ac:dyDescent="0.15">
      <c r="G117" s="1"/>
    </row>
    <row r="118" spans="7:7" x14ac:dyDescent="0.15">
      <c r="G118" s="1"/>
    </row>
    <row r="119" spans="7:7" x14ac:dyDescent="0.15">
      <c r="G119" s="1"/>
    </row>
    <row r="120" spans="7:7" x14ac:dyDescent="0.15">
      <c r="G120" s="1"/>
    </row>
    <row r="121" spans="7:7" x14ac:dyDescent="0.15">
      <c r="G121" s="1"/>
    </row>
    <row r="122" spans="7:7" x14ac:dyDescent="0.15">
      <c r="G122" s="1"/>
    </row>
    <row r="123" spans="7:7" x14ac:dyDescent="0.15">
      <c r="G123" s="1"/>
    </row>
  </sheetData>
  <mergeCells count="1">
    <mergeCell ref="C2:F2"/>
  </mergeCells>
  <phoneticPr fontId="3"/>
  <pageMargins left="0.39370078740157483" right="0.39370078740157483" top="0.78740157480314965" bottom="0.59055118110236227" header="0.51181102362204722" footer="0.51181102362204722"/>
  <pageSetup paperSize="9" scale="77" fitToHeight="0" orientation="portrait" horizontalDpi="0" verticalDpi="0" r:id="rId1"/>
  <headerFooter alignWithMargins="0">
    <oddHeader>&amp;C&amp;"ＭＳ Ｐゴシック,太字"&amp;20構成図付・財務分析診断シート</oddHeader>
  </headerFooter>
  <ignoredErrors>
    <ignoredError sqref="B3:B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13CE-8BE1-4FCA-B52E-7096A3F4DD93}">
  <sheetPr>
    <pageSetUpPr fitToPage="1"/>
  </sheetPr>
  <dimension ref="A1:CA118"/>
  <sheetViews>
    <sheetView showRowColHeaders="0" showZeros="0" showOutlineSymbols="0" view="pageBreakPreview" topLeftCell="A24" zoomScale="85" zoomScaleNormal="85" zoomScaleSheetLayoutView="85" workbookViewId="0">
      <selection sqref="A1:L46"/>
    </sheetView>
  </sheetViews>
  <sheetFormatPr defaultRowHeight="13.5" x14ac:dyDescent="0.15"/>
  <cols>
    <col min="1" max="1" width="2.625" style="2" customWidth="1"/>
    <col min="2" max="4" width="9" style="2"/>
    <col min="5" max="5" width="38.25" style="2" customWidth="1"/>
    <col min="6" max="6" width="9.875" style="2" bestFit="1" customWidth="1"/>
    <col min="7" max="7" width="9" style="2"/>
    <col min="8" max="8" width="9.125" style="1" bestFit="1" customWidth="1"/>
    <col min="9" max="10" width="9" style="1"/>
    <col min="11" max="11" width="9.125" style="1" bestFit="1" customWidth="1"/>
    <col min="12" max="12" width="2.625" style="1" customWidth="1"/>
    <col min="13" max="19" width="9" style="79"/>
    <col min="20" max="20" width="11.5" style="79" bestFit="1" customWidth="1"/>
    <col min="21" max="22" width="9" style="79"/>
    <col min="23" max="23" width="9.75" style="79" bestFit="1" customWidth="1"/>
    <col min="24" max="26" width="9" style="79"/>
    <col min="27" max="27" width="9.75" style="79" bestFit="1" customWidth="1"/>
    <col min="28" max="30" width="9" style="79"/>
    <col min="31" max="31" width="9.75" style="79" bestFit="1" customWidth="1"/>
    <col min="32" max="79" width="9" style="79"/>
    <col min="80" max="16384" width="9" style="82"/>
  </cols>
  <sheetData>
    <row r="1" spans="1:62" ht="24" x14ac:dyDescent="0.15">
      <c r="A1" s="35"/>
      <c r="B1" s="35"/>
      <c r="C1" s="35"/>
      <c r="D1" s="35"/>
      <c r="E1" s="35"/>
      <c r="F1" s="35"/>
      <c r="G1" s="35"/>
      <c r="H1" s="36"/>
      <c r="I1" s="36"/>
      <c r="J1" s="36"/>
      <c r="K1" s="36"/>
      <c r="L1" s="36"/>
      <c r="P1" s="80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</row>
    <row r="2" spans="1:62" ht="6.75" customHeight="1" x14ac:dyDescent="0.3">
      <c r="A2" s="35"/>
      <c r="B2" s="37"/>
      <c r="C2" s="122"/>
      <c r="D2" s="122"/>
      <c r="E2" s="122"/>
      <c r="F2" s="122"/>
      <c r="G2" s="37"/>
      <c r="H2" s="39"/>
      <c r="I2" s="39"/>
      <c r="J2" s="39"/>
      <c r="K2" s="39"/>
      <c r="L2" s="39"/>
      <c r="M2" s="83"/>
      <c r="N2" s="83"/>
      <c r="O2" s="83"/>
      <c r="P2" s="84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</row>
    <row r="3" spans="1:62" ht="24.75" x14ac:dyDescent="0.3">
      <c r="A3" s="35"/>
      <c r="B3" s="40" t="str">
        <f>+BSPL入力シート!B2</f>
        <v>株式会社　会計学を学ぼう！</v>
      </c>
      <c r="C3" s="38"/>
      <c r="D3" s="38"/>
      <c r="E3" s="38"/>
      <c r="F3" s="38"/>
      <c r="G3" s="37"/>
      <c r="H3" s="39"/>
      <c r="I3" s="39"/>
      <c r="J3" s="39"/>
      <c r="K3" s="39"/>
      <c r="L3" s="39"/>
      <c r="M3" s="83"/>
      <c r="N3" s="83"/>
      <c r="O3" s="83"/>
      <c r="P3" s="84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</row>
    <row r="4" spans="1:62" ht="24.75" x14ac:dyDescent="0.3">
      <c r="A4" s="35"/>
      <c r="B4" s="41" t="str">
        <f>+BSPL入力シート!B3</f>
        <v>34期　2024年4月1日～2024年3月31日</v>
      </c>
      <c r="C4" s="38"/>
      <c r="D4" s="38"/>
      <c r="E4" s="38"/>
      <c r="F4" s="38"/>
      <c r="G4" s="37"/>
      <c r="H4" s="39"/>
      <c r="I4" s="39"/>
      <c r="J4" s="39"/>
      <c r="K4" s="39"/>
      <c r="L4" s="39"/>
      <c r="M4" s="83"/>
      <c r="N4" s="83"/>
      <c r="O4" s="83"/>
      <c r="P4" s="84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</row>
    <row r="5" spans="1:62" ht="24" x14ac:dyDescent="0.25">
      <c r="A5" s="35"/>
      <c r="B5" s="41" t="str">
        <f>+BSPL入力シート!E2</f>
        <v>単位：千円</v>
      </c>
      <c r="C5" s="42"/>
      <c r="D5" s="42"/>
      <c r="E5" s="42"/>
      <c r="F5" s="43"/>
      <c r="G5" s="42"/>
      <c r="H5" s="39"/>
      <c r="I5" s="39"/>
      <c r="J5" s="39"/>
      <c r="K5" s="39"/>
      <c r="L5" s="39"/>
      <c r="M5" s="83"/>
      <c r="N5" s="83"/>
      <c r="O5" s="83"/>
      <c r="P5" s="84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</row>
    <row r="6" spans="1:62" ht="24" x14ac:dyDescent="0.25">
      <c r="A6" s="35"/>
      <c r="B6" s="108"/>
      <c r="C6" s="42"/>
      <c r="D6" s="42"/>
      <c r="E6" s="42"/>
      <c r="F6" s="43"/>
      <c r="G6" s="42"/>
      <c r="H6" s="39"/>
      <c r="I6" s="39"/>
      <c r="J6" s="39"/>
      <c r="K6" s="39"/>
      <c r="L6" s="39"/>
      <c r="M6" s="83"/>
      <c r="N6" s="83"/>
      <c r="O6" s="83"/>
      <c r="P6" s="84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</row>
    <row r="7" spans="1:62" ht="24" x14ac:dyDescent="0.25">
      <c r="A7" s="35"/>
      <c r="B7" s="35"/>
      <c r="C7" s="42"/>
      <c r="D7" s="42"/>
      <c r="E7" s="42"/>
      <c r="F7" s="43"/>
      <c r="G7" s="42"/>
      <c r="H7" s="39"/>
      <c r="I7" s="39"/>
      <c r="J7" s="39"/>
      <c r="K7" s="39"/>
      <c r="L7" s="39"/>
      <c r="M7" s="83"/>
      <c r="N7" s="83"/>
      <c r="O7" s="83"/>
      <c r="P7" s="84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5"/>
      <c r="AD7" s="85"/>
      <c r="AE7" s="85"/>
      <c r="AF7" s="85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</row>
    <row r="8" spans="1:62" ht="24" x14ac:dyDescent="0.25">
      <c r="A8" s="35"/>
      <c r="B8" s="42"/>
      <c r="C8" s="42"/>
      <c r="D8" s="42"/>
      <c r="E8" s="42"/>
      <c r="F8" s="43"/>
      <c r="G8" s="42"/>
      <c r="H8" s="39"/>
      <c r="I8" s="39"/>
      <c r="J8" s="39"/>
      <c r="K8" s="39"/>
      <c r="L8" s="39"/>
      <c r="M8" s="83"/>
      <c r="N8" s="83"/>
      <c r="O8" s="83"/>
      <c r="P8" s="84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5"/>
      <c r="AD8" s="85"/>
      <c r="AE8" s="85"/>
      <c r="AF8" s="85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5"/>
      <c r="AZ8" s="86"/>
      <c r="BA8" s="86"/>
      <c r="BB8" s="81"/>
      <c r="BC8" s="86"/>
      <c r="BD8" s="81"/>
      <c r="BE8" s="81"/>
      <c r="BF8" s="81"/>
      <c r="BG8" s="81"/>
      <c r="BH8" s="85"/>
      <c r="BI8" s="85"/>
      <c r="BJ8" s="85"/>
    </row>
    <row r="9" spans="1:62" ht="24" x14ac:dyDescent="0.25">
      <c r="A9" s="35"/>
      <c r="B9" s="42"/>
      <c r="C9" s="42"/>
      <c r="D9" s="42"/>
      <c r="E9" s="42"/>
      <c r="F9" s="43"/>
      <c r="G9" s="42"/>
      <c r="H9" s="39"/>
      <c r="I9" s="39"/>
      <c r="J9" s="39"/>
      <c r="K9" s="39"/>
      <c r="L9" s="39"/>
      <c r="M9" s="83"/>
      <c r="N9" s="83"/>
      <c r="O9" s="83"/>
      <c r="P9" s="84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5"/>
      <c r="AD9" s="85"/>
      <c r="AE9" s="85"/>
      <c r="AF9" s="85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5"/>
      <c r="AZ9" s="87" t="s">
        <v>88</v>
      </c>
      <c r="BA9" s="87"/>
      <c r="BB9" s="88">
        <f>+BSPL入力シート!C9</f>
        <v>1830</v>
      </c>
      <c r="BC9" s="87" t="s">
        <v>2</v>
      </c>
      <c r="BD9" s="88"/>
      <c r="BE9" s="88">
        <f>+BSPL入力シート!E9</f>
        <v>1200</v>
      </c>
      <c r="BF9" s="81"/>
      <c r="BG9" s="81"/>
      <c r="BH9" s="85"/>
      <c r="BI9" s="85"/>
      <c r="BJ9" s="85"/>
    </row>
    <row r="10" spans="1:62" ht="24" x14ac:dyDescent="0.25">
      <c r="A10" s="35"/>
      <c r="B10" s="42"/>
      <c r="C10" s="42"/>
      <c r="D10" s="42"/>
      <c r="E10" s="42"/>
      <c r="F10" s="43"/>
      <c r="G10" s="42"/>
      <c r="H10" s="39"/>
      <c r="I10" s="39"/>
      <c r="J10" s="39"/>
      <c r="K10" s="39"/>
      <c r="L10" s="39"/>
      <c r="M10" s="83"/>
      <c r="N10" s="83"/>
      <c r="O10" s="83"/>
      <c r="P10" s="84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5"/>
      <c r="AD10" s="85"/>
      <c r="AE10" s="85"/>
      <c r="AF10" s="85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5"/>
      <c r="AZ10" s="87" t="s">
        <v>89</v>
      </c>
      <c r="BA10" s="87"/>
      <c r="BB10" s="88">
        <f>+BSPL入力シート!C15</f>
        <v>2100</v>
      </c>
      <c r="BC10" s="87" t="s">
        <v>1</v>
      </c>
      <c r="BD10" s="88"/>
      <c r="BE10" s="88">
        <f>+BSPL入力シート!E15</f>
        <v>1500</v>
      </c>
      <c r="BF10" s="81"/>
      <c r="BG10" s="81"/>
      <c r="BH10" s="85"/>
      <c r="BI10" s="85"/>
      <c r="BJ10" s="85"/>
    </row>
    <row r="11" spans="1:62" ht="24" x14ac:dyDescent="0.25">
      <c r="A11" s="35"/>
      <c r="B11" s="42"/>
      <c r="C11" s="42"/>
      <c r="D11" s="42"/>
      <c r="E11" s="42"/>
      <c r="F11" s="43"/>
      <c r="G11" s="42"/>
      <c r="H11" s="39"/>
      <c r="I11" s="39"/>
      <c r="J11" s="39"/>
      <c r="K11" s="39"/>
      <c r="L11" s="39"/>
      <c r="M11" s="83"/>
      <c r="N11" s="83"/>
      <c r="O11" s="83"/>
      <c r="P11" s="84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5"/>
      <c r="AD11" s="85"/>
      <c r="AE11" s="85"/>
      <c r="AF11" s="85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5"/>
      <c r="AZ11" s="87" t="s">
        <v>90</v>
      </c>
      <c r="BA11" s="87"/>
      <c r="BB11" s="88"/>
      <c r="BC11" s="87" t="s">
        <v>0</v>
      </c>
      <c r="BD11" s="88"/>
      <c r="BE11" s="88">
        <f>+BSPL入力シート!E19</f>
        <v>1230</v>
      </c>
      <c r="BF11" s="81"/>
      <c r="BG11" s="81"/>
      <c r="BH11" s="85"/>
      <c r="BI11" s="85"/>
      <c r="BJ11" s="85"/>
    </row>
    <row r="12" spans="1:62" ht="24" x14ac:dyDescent="0.25">
      <c r="A12" s="35"/>
      <c r="B12" s="42"/>
      <c r="C12" s="42"/>
      <c r="D12" s="42"/>
      <c r="E12" s="42"/>
      <c r="F12" s="43"/>
      <c r="G12" s="42"/>
      <c r="H12" s="39"/>
      <c r="I12" s="39"/>
      <c r="J12" s="39"/>
      <c r="K12" s="39"/>
      <c r="L12" s="39"/>
      <c r="M12" s="83"/>
      <c r="N12" s="83"/>
      <c r="O12" s="83"/>
      <c r="P12" s="84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5"/>
      <c r="AD12" s="85"/>
      <c r="AE12" s="85"/>
      <c r="AF12" s="85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5"/>
      <c r="AZ12" s="81"/>
      <c r="BA12" s="81"/>
      <c r="BB12" s="81"/>
      <c r="BC12" s="81"/>
      <c r="BD12" s="81"/>
      <c r="BE12" s="81"/>
      <c r="BF12" s="81"/>
      <c r="BG12" s="81"/>
      <c r="BH12" s="85"/>
      <c r="BI12" s="85"/>
      <c r="BJ12" s="85"/>
    </row>
    <row r="13" spans="1:62" ht="24" x14ac:dyDescent="0.25">
      <c r="A13" s="35"/>
      <c r="B13" s="42"/>
      <c r="C13" s="42"/>
      <c r="D13" s="42"/>
      <c r="E13" s="42"/>
      <c r="F13" s="43"/>
      <c r="G13" s="42"/>
      <c r="H13" s="39"/>
      <c r="I13" s="39"/>
      <c r="J13" s="39"/>
      <c r="K13" s="39"/>
      <c r="L13" s="39"/>
      <c r="M13" s="83"/>
      <c r="N13" s="83"/>
      <c r="O13" s="83"/>
      <c r="P13" s="84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5"/>
      <c r="AD13" s="85"/>
      <c r="AE13" s="85"/>
      <c r="AF13" s="85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</row>
    <row r="14" spans="1:62" ht="24" x14ac:dyDescent="0.25">
      <c r="A14" s="35"/>
      <c r="B14" s="42"/>
      <c r="C14" s="42"/>
      <c r="D14" s="42"/>
      <c r="E14" s="42"/>
      <c r="F14" s="43"/>
      <c r="G14" s="42"/>
      <c r="H14" s="39"/>
      <c r="I14" s="39"/>
      <c r="J14" s="39"/>
      <c r="K14" s="39"/>
      <c r="L14" s="39"/>
      <c r="M14" s="83"/>
      <c r="N14" s="83"/>
      <c r="O14" s="83"/>
      <c r="P14" s="84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5"/>
      <c r="AD14" s="85"/>
      <c r="AE14" s="85"/>
      <c r="AF14" s="85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</row>
    <row r="15" spans="1:62" ht="24" x14ac:dyDescent="0.25">
      <c r="A15" s="35"/>
      <c r="B15" s="42"/>
      <c r="C15" s="42"/>
      <c r="D15" s="42"/>
      <c r="E15" s="42"/>
      <c r="F15" s="43"/>
      <c r="G15" s="42"/>
      <c r="H15" s="39"/>
      <c r="I15" s="39"/>
      <c r="J15" s="39"/>
      <c r="K15" s="39"/>
      <c r="L15" s="39"/>
      <c r="M15" s="83"/>
      <c r="N15" s="83"/>
      <c r="O15" s="83"/>
      <c r="P15" s="84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91"/>
      <c r="AD15" s="91"/>
      <c r="AE15" s="91"/>
      <c r="AF15" s="91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89"/>
      <c r="AZ15" s="90"/>
      <c r="BA15" s="90"/>
      <c r="BB15" s="91"/>
      <c r="BC15" s="90"/>
      <c r="BD15" s="91"/>
      <c r="BE15" s="91"/>
      <c r="BF15" s="91"/>
      <c r="BG15" s="91"/>
      <c r="BH15" s="91"/>
      <c r="BI15" s="91"/>
      <c r="BJ15" s="91"/>
    </row>
    <row r="16" spans="1:62" ht="24" x14ac:dyDescent="0.25">
      <c r="A16" s="35"/>
      <c r="B16" s="42"/>
      <c r="C16" s="42"/>
      <c r="D16" s="42"/>
      <c r="E16" s="42"/>
      <c r="F16" s="43"/>
      <c r="G16" s="42"/>
      <c r="H16" s="39"/>
      <c r="I16" s="39"/>
      <c r="J16" s="39"/>
      <c r="K16" s="39"/>
      <c r="L16" s="39"/>
      <c r="M16" s="83"/>
      <c r="N16" s="83"/>
      <c r="O16" s="83"/>
      <c r="P16" s="84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91"/>
      <c r="AD16" s="91"/>
      <c r="AE16" s="96">
        <f>+BI16+BI17</f>
        <v>8000</v>
      </c>
      <c r="AF16" s="91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4"/>
      <c r="AZ16" s="95" t="s">
        <v>9</v>
      </c>
      <c r="BA16" s="95"/>
      <c r="BB16" s="96">
        <f>+BSPL入力シート!J9</f>
        <v>10000</v>
      </c>
      <c r="BC16" s="95" t="s">
        <v>8</v>
      </c>
      <c r="BD16" s="96"/>
      <c r="BE16" s="96">
        <f>+BSPL入力シート!J10</f>
        <v>7000</v>
      </c>
      <c r="BF16" s="91" t="s">
        <v>91</v>
      </c>
      <c r="BG16" s="91"/>
      <c r="BH16" s="91"/>
      <c r="BI16" s="96">
        <f>+BE16</f>
        <v>7000</v>
      </c>
      <c r="BJ16" s="91" t="s">
        <v>91</v>
      </c>
    </row>
    <row r="17" spans="1:79" ht="24" x14ac:dyDescent="0.25">
      <c r="A17" s="35"/>
      <c r="B17" s="42"/>
      <c r="C17" s="42"/>
      <c r="D17" s="42"/>
      <c r="E17" s="42"/>
      <c r="F17" s="43"/>
      <c r="G17" s="42"/>
      <c r="H17" s="39"/>
      <c r="I17" s="39"/>
      <c r="J17" s="39"/>
      <c r="K17" s="39"/>
      <c r="L17" s="39"/>
      <c r="M17" s="83"/>
      <c r="N17" s="83"/>
      <c r="O17" s="83"/>
      <c r="P17" s="84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91"/>
      <c r="AD17" s="91"/>
      <c r="AE17" s="99">
        <f>+BSPL入力シート!J18+BSPL入力シート!J23+BSPL入力シート!J25-BSPL入力シート!J16-BSPL入力シート!J21</f>
        <v>1270</v>
      </c>
      <c r="AF17" s="91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89"/>
      <c r="AZ17" s="95"/>
      <c r="BA17" s="95"/>
      <c r="BB17" s="96"/>
      <c r="BC17" s="95" t="s">
        <v>7</v>
      </c>
      <c r="BD17" s="96"/>
      <c r="BE17" s="96">
        <f>+BB16-BE16</f>
        <v>3000</v>
      </c>
      <c r="BF17" s="91" t="s">
        <v>6</v>
      </c>
      <c r="BG17" s="91"/>
      <c r="BH17" s="91"/>
      <c r="BI17" s="99">
        <f>+BSPL入力シート!J12</f>
        <v>1000</v>
      </c>
      <c r="BJ17" s="91" t="s">
        <v>5</v>
      </c>
    </row>
    <row r="18" spans="1:79" ht="24" x14ac:dyDescent="0.25">
      <c r="A18" s="35"/>
      <c r="B18" s="42"/>
      <c r="C18" s="42"/>
      <c r="D18" s="42"/>
      <c r="E18" s="42"/>
      <c r="F18" s="43"/>
      <c r="G18" s="42"/>
      <c r="H18" s="39"/>
      <c r="I18" s="39"/>
      <c r="J18" s="39"/>
      <c r="K18" s="39"/>
      <c r="L18" s="39"/>
      <c r="M18" s="83"/>
      <c r="N18" s="83"/>
      <c r="O18" s="83"/>
      <c r="P18" s="84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91"/>
      <c r="AD18" s="91"/>
      <c r="AE18" s="99">
        <f>+BI18-AE17</f>
        <v>730</v>
      </c>
      <c r="AF18" s="91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4"/>
      <c r="AZ18" s="95"/>
      <c r="BA18" s="95"/>
      <c r="BB18" s="96"/>
      <c r="BC18" s="95"/>
      <c r="BD18" s="96"/>
      <c r="BE18" s="96"/>
      <c r="BF18" s="91" t="s">
        <v>4</v>
      </c>
      <c r="BG18" s="91"/>
      <c r="BH18" s="91"/>
      <c r="BI18" s="99">
        <f>+BE17-BI17</f>
        <v>2000</v>
      </c>
      <c r="BJ18" s="91" t="s">
        <v>3</v>
      </c>
    </row>
    <row r="19" spans="1:79" ht="24" x14ac:dyDescent="0.25">
      <c r="A19" s="35"/>
      <c r="B19" s="42"/>
      <c r="C19" s="42"/>
      <c r="D19" s="42"/>
      <c r="E19" s="42"/>
      <c r="F19" s="43"/>
      <c r="G19" s="42"/>
      <c r="H19" s="39"/>
      <c r="I19" s="39"/>
      <c r="J19" s="39"/>
      <c r="K19" s="39"/>
      <c r="L19" s="39"/>
      <c r="M19" s="83"/>
      <c r="N19" s="83"/>
      <c r="O19" s="83"/>
      <c r="P19" s="84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9"/>
      <c r="AD19" s="89"/>
      <c r="AE19" s="89"/>
      <c r="AF19" s="89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4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79" ht="24" x14ac:dyDescent="0.25">
      <c r="A20" s="35"/>
      <c r="B20" s="42"/>
      <c r="C20" s="42"/>
      <c r="D20" s="42"/>
      <c r="E20" s="42"/>
      <c r="F20" s="43"/>
      <c r="G20" s="42"/>
      <c r="H20" s="39"/>
      <c r="I20" s="39"/>
      <c r="J20" s="39"/>
      <c r="K20" s="39"/>
      <c r="L20" s="39"/>
      <c r="M20" s="83"/>
      <c r="N20" s="83"/>
      <c r="O20" s="83"/>
      <c r="P20" s="84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9"/>
      <c r="AD20" s="89"/>
      <c r="AE20" s="89"/>
      <c r="AF20" s="89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79" ht="24" x14ac:dyDescent="0.25">
      <c r="A21" s="35"/>
      <c r="B21" s="42"/>
      <c r="C21" s="42"/>
      <c r="D21" s="42"/>
      <c r="E21" s="42"/>
      <c r="F21" s="43"/>
      <c r="G21" s="42"/>
      <c r="H21" s="39"/>
      <c r="I21" s="39"/>
      <c r="J21" s="39"/>
      <c r="K21" s="39"/>
      <c r="L21" s="39"/>
      <c r="M21" s="83"/>
      <c r="N21" s="83"/>
      <c r="O21" s="83"/>
      <c r="P21" s="84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9"/>
      <c r="AD21" s="89"/>
      <c r="AE21" s="89"/>
      <c r="AF21" s="89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4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79" ht="24" x14ac:dyDescent="0.25">
      <c r="A22" s="35"/>
      <c r="B22" s="42"/>
      <c r="C22" s="42"/>
      <c r="D22" s="42"/>
      <c r="E22" s="42"/>
      <c r="F22" s="43"/>
      <c r="G22" s="42"/>
      <c r="H22" s="39"/>
      <c r="I22" s="39"/>
      <c r="J22" s="39"/>
      <c r="K22" s="39"/>
      <c r="L22" s="39"/>
      <c r="M22" s="83"/>
      <c r="N22" s="83"/>
      <c r="O22" s="83"/>
      <c r="P22" s="84"/>
      <c r="Q22" s="94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8"/>
      <c r="BE22" s="98"/>
    </row>
    <row r="23" spans="1:79" ht="24" x14ac:dyDescent="0.25">
      <c r="A23" s="35"/>
      <c r="B23" s="42"/>
      <c r="C23" s="42"/>
      <c r="D23" s="42"/>
      <c r="E23" s="42"/>
      <c r="F23" s="43"/>
      <c r="G23" s="42"/>
      <c r="H23" s="39"/>
      <c r="I23" s="39"/>
      <c r="J23" s="39"/>
      <c r="K23" s="39"/>
      <c r="L23" s="39"/>
      <c r="M23" s="83"/>
      <c r="N23" s="103"/>
      <c r="O23" s="103"/>
      <c r="P23" s="84"/>
      <c r="Q23" s="100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3"/>
      <c r="BE23" s="93"/>
    </row>
    <row r="24" spans="1:79" ht="24" x14ac:dyDescent="0.25">
      <c r="A24" s="35"/>
      <c r="B24" s="42"/>
      <c r="C24" s="42"/>
      <c r="D24" s="42"/>
      <c r="E24" s="42"/>
      <c r="F24" s="43"/>
      <c r="G24" s="42"/>
      <c r="H24" s="39"/>
      <c r="I24" s="39"/>
      <c r="J24" s="39"/>
      <c r="K24" s="39"/>
      <c r="L24" s="39"/>
      <c r="M24" s="83"/>
      <c r="N24" s="103"/>
      <c r="O24" s="103"/>
      <c r="P24" s="84"/>
      <c r="Q24" s="100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3"/>
      <c r="BE24" s="93"/>
    </row>
    <row r="25" spans="1:79" ht="24" x14ac:dyDescent="0.25">
      <c r="A25" s="35"/>
      <c r="B25" s="42"/>
      <c r="C25" s="42"/>
      <c r="D25" s="42"/>
      <c r="E25" s="42"/>
      <c r="F25" s="43"/>
      <c r="G25" s="42"/>
      <c r="H25" s="39"/>
      <c r="I25" s="39"/>
      <c r="J25" s="39"/>
      <c r="K25" s="39"/>
      <c r="L25" s="39"/>
      <c r="M25" s="83"/>
      <c r="N25" s="103"/>
      <c r="O25" s="103"/>
      <c r="P25" s="84"/>
      <c r="Q25" s="101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3"/>
      <c r="BE25" s="93"/>
    </row>
    <row r="26" spans="1:79" ht="24" x14ac:dyDescent="0.25">
      <c r="A26" s="35"/>
      <c r="B26" s="42"/>
      <c r="C26" s="42"/>
      <c r="D26" s="42"/>
      <c r="E26" s="42"/>
      <c r="F26" s="43"/>
      <c r="G26" s="42"/>
      <c r="H26" s="39"/>
      <c r="I26" s="39"/>
      <c r="J26" s="39"/>
      <c r="K26" s="39"/>
      <c r="L26" s="39"/>
      <c r="M26" s="83"/>
      <c r="N26" s="103"/>
      <c r="O26" s="103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</row>
    <row r="27" spans="1:79" ht="24" x14ac:dyDescent="0.25">
      <c r="A27" s="35"/>
      <c r="B27" s="42"/>
      <c r="C27" s="42"/>
      <c r="D27" s="42"/>
      <c r="E27" s="42"/>
      <c r="F27" s="43"/>
      <c r="G27" s="42"/>
      <c r="H27" s="39"/>
      <c r="I27" s="39"/>
      <c r="J27" s="39"/>
      <c r="K27" s="39"/>
      <c r="L27" s="39"/>
      <c r="M27" s="83"/>
      <c r="N27" s="103"/>
      <c r="O27" s="103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</row>
    <row r="28" spans="1:79" s="105" customFormat="1" ht="22.5" customHeight="1" x14ac:dyDescent="0.15">
      <c r="A28" s="44"/>
      <c r="B28" s="45" t="s">
        <v>63</v>
      </c>
      <c r="C28" s="45"/>
      <c r="D28" s="46"/>
      <c r="E28" s="46"/>
      <c r="F28" s="47" t="s">
        <v>119</v>
      </c>
      <c r="G28" s="48" t="s">
        <v>120</v>
      </c>
      <c r="H28" s="48" t="s">
        <v>121</v>
      </c>
      <c r="I28" s="48" t="s">
        <v>122</v>
      </c>
      <c r="J28" s="48" t="s">
        <v>123</v>
      </c>
      <c r="K28" s="48"/>
      <c r="L28" s="44"/>
      <c r="M28" s="103"/>
      <c r="N28" s="103"/>
      <c r="O28" s="103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</row>
    <row r="29" spans="1:79" s="105" customFormat="1" ht="22.5" customHeight="1" x14ac:dyDescent="0.15">
      <c r="A29" s="44"/>
      <c r="B29" s="44" t="s">
        <v>93</v>
      </c>
      <c r="C29" s="44"/>
      <c r="D29" s="49" t="s">
        <v>105</v>
      </c>
      <c r="E29" s="49"/>
      <c r="F29" s="50">
        <f>BSPL入力シート!J26/BSPL入力シート!J9</f>
        <v>7.2999999999999995E-2</v>
      </c>
      <c r="G29" s="51"/>
      <c r="H29" s="52"/>
      <c r="I29" s="52"/>
      <c r="J29" s="52"/>
      <c r="K29" s="51"/>
      <c r="L29" s="5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</row>
    <row r="30" spans="1:79" s="105" customFormat="1" ht="22.5" customHeight="1" x14ac:dyDescent="0.15">
      <c r="A30" s="44"/>
      <c r="B30" s="44" t="s">
        <v>95</v>
      </c>
      <c r="C30" s="44"/>
      <c r="D30" s="49" t="s">
        <v>106</v>
      </c>
      <c r="E30" s="49"/>
      <c r="F30" s="50">
        <f>F29*F40</f>
        <v>0.18575063613231552</v>
      </c>
      <c r="G30" s="51"/>
      <c r="H30" s="52"/>
      <c r="I30" s="52"/>
      <c r="J30" s="52"/>
      <c r="K30" s="51"/>
      <c r="L30" s="5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</row>
    <row r="31" spans="1:79" s="105" customFormat="1" ht="22.5" customHeight="1" x14ac:dyDescent="0.15">
      <c r="A31" s="44"/>
      <c r="B31" s="44" t="s">
        <v>97</v>
      </c>
      <c r="C31" s="44"/>
      <c r="D31" s="49" t="s">
        <v>98</v>
      </c>
      <c r="E31" s="49"/>
      <c r="F31" s="50">
        <f>F30*F32</f>
        <v>0.5934959349593496</v>
      </c>
      <c r="G31" s="51"/>
      <c r="H31" s="52"/>
      <c r="I31" s="52"/>
      <c r="J31" s="52"/>
      <c r="K31" s="51"/>
      <c r="L31" s="5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</row>
    <row r="32" spans="1:79" s="105" customFormat="1" ht="22.5" customHeight="1" x14ac:dyDescent="0.15">
      <c r="A32" s="44"/>
      <c r="B32" s="44" t="s">
        <v>96</v>
      </c>
      <c r="C32" s="44"/>
      <c r="D32" s="49" t="s">
        <v>104</v>
      </c>
      <c r="E32" s="49"/>
      <c r="F32" s="50">
        <f>BSPL入力シート!E24/BSPL入力シート!E19</f>
        <v>3.1951219512195124</v>
      </c>
      <c r="G32" s="51"/>
      <c r="H32" s="52"/>
      <c r="I32" s="52"/>
      <c r="J32" s="52"/>
      <c r="K32" s="51"/>
      <c r="L32" s="5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</row>
    <row r="33" spans="1:79" s="105" customFormat="1" ht="22.5" customHeight="1" x14ac:dyDescent="0.15">
      <c r="A33" s="44"/>
      <c r="B33" s="45" t="s">
        <v>64</v>
      </c>
      <c r="C33" s="45"/>
      <c r="D33" s="54"/>
      <c r="E33" s="54"/>
      <c r="F33" s="55"/>
      <c r="G33" s="56"/>
      <c r="H33" s="57"/>
      <c r="I33" s="57"/>
      <c r="J33" s="57"/>
      <c r="K33" s="56"/>
      <c r="L33" s="58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</row>
    <row r="34" spans="1:79" s="105" customFormat="1" ht="22.5" customHeight="1" x14ac:dyDescent="0.15">
      <c r="A34" s="44"/>
      <c r="B34" s="44" t="s">
        <v>65</v>
      </c>
      <c r="C34" s="44"/>
      <c r="D34" s="49" t="s">
        <v>66</v>
      </c>
      <c r="E34" s="49"/>
      <c r="F34" s="50">
        <f>BSPL入力シート!C9/BSPL入力シート!E9</f>
        <v>1.5249999999999999</v>
      </c>
      <c r="G34" s="51"/>
      <c r="H34" s="52"/>
      <c r="I34" s="52"/>
      <c r="J34" s="52"/>
      <c r="K34" s="51"/>
      <c r="L34" s="5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</row>
    <row r="35" spans="1:79" s="105" customFormat="1" ht="22.5" customHeight="1" x14ac:dyDescent="0.15">
      <c r="A35" s="44"/>
      <c r="B35" s="44" t="s">
        <v>67</v>
      </c>
      <c r="C35" s="44"/>
      <c r="D35" s="49" t="s">
        <v>68</v>
      </c>
      <c r="E35" s="49"/>
      <c r="F35" s="50">
        <f>(BSPL入力シート!C10+BSPL入力シート!C11+BSPL入力シート!C13)/BSPL入力シート!E9</f>
        <v>1.4333333333333333</v>
      </c>
      <c r="G35" s="51"/>
      <c r="H35" s="52"/>
      <c r="I35" s="52"/>
      <c r="J35" s="52"/>
      <c r="K35" s="51"/>
      <c r="L35" s="5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</row>
    <row r="36" spans="1:79" s="105" customFormat="1" ht="22.5" customHeight="1" x14ac:dyDescent="0.15">
      <c r="A36" s="44"/>
      <c r="B36" s="44" t="s">
        <v>69</v>
      </c>
      <c r="C36" s="44"/>
      <c r="D36" s="49" t="s">
        <v>99</v>
      </c>
      <c r="E36" s="49"/>
      <c r="F36" s="50">
        <f>(BSPL入力シート!C24-BSPL入力シート!C9)/BSPL入力シート!E19</f>
        <v>1.7073170731707317</v>
      </c>
      <c r="G36" s="51"/>
      <c r="H36" s="52"/>
      <c r="I36" s="52"/>
      <c r="J36" s="52"/>
      <c r="K36" s="51"/>
      <c r="L36" s="5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</row>
    <row r="37" spans="1:79" s="105" customFormat="1" ht="22.5" customHeight="1" x14ac:dyDescent="0.15">
      <c r="A37" s="44"/>
      <c r="B37" s="44" t="s">
        <v>70</v>
      </c>
      <c r="C37" s="44"/>
      <c r="D37" s="49" t="s">
        <v>112</v>
      </c>
      <c r="E37" s="49"/>
      <c r="F37" s="50">
        <f>(BSPL入力シート!C24-BSPL入力シート!C9)/(BSPL入力シート!E19+BSPL入力シート!E15)</f>
        <v>0.76923076923076927</v>
      </c>
      <c r="G37" s="51"/>
      <c r="H37" s="52"/>
      <c r="I37" s="52"/>
      <c r="J37" s="52"/>
      <c r="K37" s="51"/>
      <c r="L37" s="5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</row>
    <row r="38" spans="1:79" s="105" customFormat="1" ht="22.5" customHeight="1" x14ac:dyDescent="0.15">
      <c r="A38" s="44"/>
      <c r="B38" s="44" t="s">
        <v>71</v>
      </c>
      <c r="C38" s="44"/>
      <c r="D38" s="49" t="s">
        <v>103</v>
      </c>
      <c r="E38" s="49"/>
      <c r="F38" s="50">
        <f>BSPL入力シート!E19/BSPL入力シート!E24</f>
        <v>0.31297709923664124</v>
      </c>
      <c r="G38" s="51"/>
      <c r="H38" s="52"/>
      <c r="I38" s="52"/>
      <c r="J38" s="52"/>
      <c r="K38" s="51"/>
      <c r="L38" s="5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</row>
    <row r="39" spans="1:79" s="105" customFormat="1" ht="22.5" customHeight="1" x14ac:dyDescent="0.15">
      <c r="A39" s="44"/>
      <c r="B39" s="45" t="s">
        <v>72</v>
      </c>
      <c r="C39" s="45"/>
      <c r="D39" s="46"/>
      <c r="E39" s="46"/>
      <c r="F39" s="55"/>
      <c r="G39" s="48"/>
      <c r="H39" s="57"/>
      <c r="I39" s="57"/>
      <c r="J39" s="57"/>
      <c r="K39" s="48"/>
      <c r="L39" s="61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</row>
    <row r="40" spans="1:79" s="105" customFormat="1" ht="22.5" customHeight="1" x14ac:dyDescent="0.15">
      <c r="A40" s="44"/>
      <c r="B40" s="44" t="s">
        <v>94</v>
      </c>
      <c r="C40" s="44"/>
      <c r="D40" s="49" t="s">
        <v>102</v>
      </c>
      <c r="E40" s="49"/>
      <c r="F40" s="62">
        <f>BSPL入力シート!J9/BSPL入力シート!C24</f>
        <v>2.5445292620865141</v>
      </c>
      <c r="G40" s="51"/>
      <c r="H40" s="52"/>
      <c r="I40" s="52"/>
      <c r="J40" s="52"/>
      <c r="K40" s="63"/>
      <c r="L40" s="5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</row>
    <row r="41" spans="1:79" s="105" customFormat="1" ht="22.5" customHeight="1" x14ac:dyDescent="0.15">
      <c r="A41" s="44"/>
      <c r="B41" s="44" t="s">
        <v>73</v>
      </c>
      <c r="C41" s="44"/>
      <c r="D41" s="64" t="s">
        <v>101</v>
      </c>
      <c r="E41" s="64"/>
      <c r="F41" s="65">
        <f>BSPL入力シート!J9/BSPL入力シート!C11</f>
        <v>50</v>
      </c>
      <c r="G41" s="66"/>
      <c r="H41" s="67"/>
      <c r="I41" s="67"/>
      <c r="J41" s="67"/>
      <c r="K41" s="66"/>
      <c r="L41" s="68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</row>
    <row r="42" spans="1:79" s="105" customFormat="1" ht="22.5" customHeight="1" x14ac:dyDescent="0.15">
      <c r="A42" s="44"/>
      <c r="B42" s="45" t="s">
        <v>80</v>
      </c>
      <c r="C42" s="45"/>
      <c r="D42" s="46"/>
      <c r="E42" s="46"/>
      <c r="F42" s="73"/>
      <c r="G42" s="48"/>
      <c r="H42" s="57"/>
      <c r="I42" s="57"/>
      <c r="J42" s="57"/>
      <c r="K42" s="48"/>
      <c r="L42" s="61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</row>
    <row r="43" spans="1:79" s="105" customFormat="1" ht="22.5" customHeight="1" x14ac:dyDescent="0.15">
      <c r="A43" s="44"/>
      <c r="B43" s="44" t="s">
        <v>81</v>
      </c>
      <c r="C43" s="44"/>
      <c r="D43" s="69" t="s">
        <v>107</v>
      </c>
      <c r="E43" s="69"/>
      <c r="F43" s="72">
        <f>BSPL入力シート!J11/BSPL入力シート!J9</f>
        <v>0.3</v>
      </c>
      <c r="G43" s="51"/>
      <c r="H43" s="52"/>
      <c r="I43" s="52"/>
      <c r="J43" s="52"/>
      <c r="K43" s="51"/>
      <c r="L43" s="5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</row>
    <row r="44" spans="1:79" s="105" customFormat="1" ht="22.5" customHeight="1" x14ac:dyDescent="0.15">
      <c r="A44" s="44"/>
      <c r="B44" s="44" t="s">
        <v>82</v>
      </c>
      <c r="C44" s="44"/>
      <c r="D44" s="44" t="s">
        <v>108</v>
      </c>
      <c r="E44" s="44"/>
      <c r="F44" s="72">
        <f>BSPL入力シート!J13/BSPL入力シート!J9</f>
        <v>0.2</v>
      </c>
      <c r="G44" s="51"/>
      <c r="H44" s="52"/>
      <c r="I44" s="52"/>
      <c r="J44" s="52"/>
      <c r="K44" s="51"/>
      <c r="L44" s="5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</row>
    <row r="45" spans="1:79" s="105" customFormat="1" ht="22.5" customHeight="1" x14ac:dyDescent="0.15">
      <c r="A45" s="44"/>
      <c r="B45" s="44" t="s">
        <v>83</v>
      </c>
      <c r="C45" s="44"/>
      <c r="D45" s="44" t="s">
        <v>109</v>
      </c>
      <c r="E45" s="44"/>
      <c r="F45" s="72">
        <f>BSPL入力シート!J19/BSPL入力シート!J9</f>
        <v>0.152</v>
      </c>
      <c r="G45" s="51"/>
      <c r="H45" s="52"/>
      <c r="I45" s="52"/>
      <c r="J45" s="52"/>
      <c r="K45" s="51"/>
      <c r="L45" s="5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</row>
    <row r="46" spans="1:79" s="105" customFormat="1" ht="22.5" customHeight="1" x14ac:dyDescent="0.25">
      <c r="A46" s="35"/>
      <c r="B46" s="77"/>
      <c r="C46" s="77"/>
      <c r="D46" s="77"/>
      <c r="E46" s="77"/>
      <c r="F46" s="78"/>
      <c r="G46" s="78"/>
      <c r="H46" s="78"/>
      <c r="I46" s="78"/>
      <c r="J46" s="78"/>
      <c r="K46" s="78"/>
      <c r="L46" s="78"/>
      <c r="M46" s="92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</row>
    <row r="47" spans="1:79" s="105" customFormat="1" ht="22.5" customHeight="1" x14ac:dyDescent="0.15">
      <c r="A47" s="2"/>
      <c r="B47" s="4"/>
      <c r="C47" s="4"/>
      <c r="D47" s="4"/>
      <c r="E47" s="4"/>
      <c r="F47" s="3"/>
      <c r="G47" s="3"/>
      <c r="H47" s="3"/>
      <c r="I47" s="3"/>
      <c r="J47" s="3"/>
      <c r="K47" s="3"/>
      <c r="L47" s="3"/>
      <c r="M47" s="92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</row>
    <row r="48" spans="1:79" s="105" customFormat="1" ht="22.5" customHeight="1" x14ac:dyDescent="0.15">
      <c r="A48" s="2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92"/>
      <c r="N48" s="92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</row>
    <row r="49" spans="1:79" s="105" customFormat="1" ht="22.5" customHeight="1" x14ac:dyDescent="0.15">
      <c r="A49" s="2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92"/>
      <c r="N49" s="92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</row>
    <row r="50" spans="1:79" s="105" customFormat="1" ht="22.5" customHeight="1" x14ac:dyDescent="0.15">
      <c r="A50" s="2"/>
      <c r="B50" s="4"/>
      <c r="C50" s="4"/>
      <c r="D50" s="4"/>
      <c r="E50" s="4"/>
      <c r="F50" s="3"/>
      <c r="G50" s="3"/>
      <c r="H50" s="3"/>
      <c r="I50" s="3"/>
      <c r="J50" s="3"/>
      <c r="K50" s="3"/>
      <c r="L50" s="3"/>
      <c r="M50" s="92"/>
      <c r="N50" s="92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</row>
    <row r="51" spans="1:79" s="105" customFormat="1" ht="22.5" customHeight="1" x14ac:dyDescent="0.15">
      <c r="A51" s="2"/>
      <c r="B51" s="4"/>
      <c r="C51" s="4"/>
      <c r="D51" s="4"/>
      <c r="E51" s="4"/>
      <c r="F51" s="3"/>
      <c r="G51" s="3"/>
      <c r="H51" s="3"/>
      <c r="I51" s="3"/>
      <c r="J51" s="3"/>
      <c r="K51" s="3"/>
      <c r="L51" s="3"/>
      <c r="M51" s="92"/>
      <c r="N51" s="92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</row>
    <row r="52" spans="1:79" s="105" customFormat="1" ht="22.5" customHeight="1" x14ac:dyDescent="0.15">
      <c r="A52" s="2"/>
      <c r="B52" s="4"/>
      <c r="C52" s="4"/>
      <c r="D52" s="4"/>
      <c r="E52" s="4"/>
      <c r="F52" s="3"/>
      <c r="G52" s="3"/>
      <c r="H52" s="3"/>
      <c r="I52" s="3"/>
      <c r="J52" s="3"/>
      <c r="K52" s="3"/>
      <c r="L52" s="3"/>
      <c r="M52" s="92"/>
      <c r="N52" s="92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</row>
    <row r="53" spans="1:79" s="105" customFormat="1" ht="22.5" customHeight="1" x14ac:dyDescent="0.15">
      <c r="A53" s="2"/>
      <c r="B53" s="4"/>
      <c r="C53" s="4"/>
      <c r="D53" s="4"/>
      <c r="E53" s="4"/>
      <c r="F53" s="3"/>
      <c r="G53" s="3"/>
      <c r="H53" s="3"/>
      <c r="I53" s="3"/>
      <c r="J53" s="3"/>
      <c r="K53" s="3"/>
      <c r="L53" s="3"/>
      <c r="M53" s="92"/>
      <c r="N53" s="92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</row>
    <row r="54" spans="1:79" s="105" customFormat="1" ht="22.5" customHeight="1" x14ac:dyDescent="0.15">
      <c r="A54" s="2"/>
      <c r="B54" s="4"/>
      <c r="C54" s="4"/>
      <c r="D54" s="4"/>
      <c r="E54" s="4"/>
      <c r="F54" s="3"/>
      <c r="G54" s="3"/>
      <c r="H54" s="3"/>
      <c r="I54" s="3"/>
      <c r="J54" s="3"/>
      <c r="K54" s="3"/>
      <c r="L54" s="3"/>
      <c r="M54" s="92"/>
      <c r="N54" s="92"/>
      <c r="O54" s="92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</row>
    <row r="55" spans="1:79" s="105" customFormat="1" ht="22.5" customHeight="1" x14ac:dyDescent="0.15">
      <c r="A55" s="2"/>
      <c r="B55" s="4"/>
      <c r="C55" s="4"/>
      <c r="D55" s="4"/>
      <c r="E55" s="4"/>
      <c r="F55" s="3"/>
      <c r="G55" s="3"/>
      <c r="H55" s="3"/>
      <c r="I55" s="3"/>
      <c r="J55" s="3"/>
      <c r="K55" s="3"/>
      <c r="L55" s="3"/>
      <c r="M55" s="92"/>
      <c r="N55" s="92"/>
      <c r="O55" s="92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</row>
    <row r="56" spans="1:79" s="105" customFormat="1" ht="22.5" customHeight="1" x14ac:dyDescent="0.15">
      <c r="A56" s="2"/>
      <c r="B56" s="4"/>
      <c r="C56" s="4"/>
      <c r="D56" s="4"/>
      <c r="E56" s="4"/>
      <c r="F56" s="3"/>
      <c r="G56" s="3"/>
      <c r="H56" s="3"/>
      <c r="I56" s="3"/>
      <c r="J56" s="3"/>
      <c r="K56" s="3"/>
      <c r="L56" s="3"/>
      <c r="M56" s="92"/>
      <c r="N56" s="92"/>
      <c r="O56" s="92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</row>
    <row r="57" spans="1:79" s="105" customFormat="1" ht="22.5" customHeight="1" x14ac:dyDescent="0.15">
      <c r="A57" s="2"/>
      <c r="B57" s="4"/>
      <c r="C57" s="4"/>
      <c r="D57" s="4"/>
      <c r="E57" s="4"/>
      <c r="F57" s="3"/>
      <c r="G57" s="3"/>
      <c r="H57" s="3"/>
      <c r="I57" s="3"/>
      <c r="J57" s="3"/>
      <c r="K57" s="3"/>
      <c r="L57" s="3"/>
      <c r="M57" s="92"/>
      <c r="N57" s="92"/>
      <c r="O57" s="92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</row>
    <row r="58" spans="1:79" s="105" customFormat="1" ht="22.5" customHeight="1" x14ac:dyDescent="0.15">
      <c r="A58" s="2"/>
      <c r="B58" s="4"/>
      <c r="C58" s="4"/>
      <c r="D58" s="4"/>
      <c r="E58" s="4"/>
      <c r="F58" s="3"/>
      <c r="G58" s="3"/>
      <c r="H58" s="3"/>
      <c r="I58" s="3"/>
      <c r="J58" s="3"/>
      <c r="K58" s="3"/>
      <c r="L58" s="3"/>
      <c r="M58" s="92"/>
      <c r="N58" s="92"/>
      <c r="O58" s="92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</row>
    <row r="59" spans="1:79" x14ac:dyDescent="0.15">
      <c r="B59" s="4"/>
      <c r="C59" s="4"/>
      <c r="D59" s="4"/>
      <c r="E59" s="4"/>
      <c r="F59" s="3"/>
      <c r="G59" s="3"/>
      <c r="H59" s="3"/>
      <c r="I59" s="3"/>
      <c r="J59" s="3"/>
      <c r="K59" s="3"/>
      <c r="L59" s="3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3"/>
      <c r="AR59" s="93"/>
    </row>
    <row r="60" spans="1:79" x14ac:dyDescent="0.15">
      <c r="B60" s="4"/>
      <c r="C60" s="4"/>
      <c r="D60" s="4"/>
      <c r="E60" s="4"/>
      <c r="F60" s="3"/>
      <c r="G60" s="3"/>
      <c r="H60" s="3"/>
      <c r="I60" s="3"/>
      <c r="J60" s="3"/>
      <c r="K60" s="3"/>
      <c r="L60" s="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3"/>
      <c r="AR60" s="93"/>
    </row>
    <row r="61" spans="1:79" x14ac:dyDescent="0.15">
      <c r="B61" s="4"/>
      <c r="C61" s="4"/>
      <c r="D61" s="4"/>
      <c r="E61" s="4"/>
      <c r="F61" s="4"/>
      <c r="G61" s="3"/>
      <c r="H61" s="3"/>
      <c r="I61" s="3"/>
      <c r="J61" s="3"/>
      <c r="K61" s="3"/>
      <c r="L61" s="3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3"/>
      <c r="AR61" s="93"/>
    </row>
    <row r="62" spans="1:79" x14ac:dyDescent="0.15">
      <c r="B62" s="4"/>
      <c r="C62" s="4"/>
      <c r="D62" s="4"/>
      <c r="E62" s="4"/>
      <c r="F62" s="4"/>
      <c r="G62" s="3"/>
      <c r="H62" s="3"/>
      <c r="I62" s="3"/>
      <c r="J62" s="3"/>
      <c r="K62" s="3"/>
      <c r="L62" s="3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3"/>
      <c r="AR62" s="93"/>
    </row>
    <row r="63" spans="1:79" x14ac:dyDescent="0.15">
      <c r="B63" s="4"/>
      <c r="C63" s="4"/>
      <c r="D63" s="4"/>
      <c r="E63" s="4"/>
      <c r="F63" s="3"/>
      <c r="G63" s="3"/>
      <c r="H63" s="3"/>
      <c r="I63" s="3"/>
      <c r="J63" s="3"/>
      <c r="K63" s="3"/>
      <c r="L63" s="3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3"/>
      <c r="AQ63" s="93"/>
    </row>
    <row r="64" spans="1:79" x14ac:dyDescent="0.15">
      <c r="B64" s="4"/>
      <c r="C64" s="4"/>
      <c r="D64" s="4"/>
      <c r="E64" s="4"/>
      <c r="F64" s="3"/>
      <c r="G64" s="3"/>
      <c r="H64" s="3"/>
      <c r="I64" s="3"/>
      <c r="J64" s="3"/>
      <c r="K64" s="3"/>
      <c r="L64" s="3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3"/>
      <c r="AQ64" s="93"/>
    </row>
    <row r="65" spans="2:47" x14ac:dyDescent="0.15">
      <c r="B65" s="4"/>
      <c r="C65" s="4"/>
      <c r="D65" s="4"/>
      <c r="E65" s="4"/>
      <c r="F65" s="3"/>
      <c r="G65" s="3"/>
      <c r="H65" s="3"/>
      <c r="I65" s="3"/>
      <c r="J65" s="3"/>
      <c r="K65" s="3"/>
      <c r="L65" s="3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3"/>
    </row>
    <row r="66" spans="2:47" x14ac:dyDescent="0.15">
      <c r="B66" s="4"/>
      <c r="C66" s="4"/>
      <c r="D66" s="4"/>
      <c r="E66" s="4"/>
      <c r="F66" s="3"/>
      <c r="G66" s="3"/>
      <c r="H66" s="3"/>
      <c r="I66" s="3"/>
      <c r="J66" s="3"/>
      <c r="K66" s="3"/>
      <c r="L66" s="3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3"/>
    </row>
    <row r="67" spans="2:47" x14ac:dyDescent="0.15">
      <c r="B67" s="1"/>
      <c r="C67" s="1"/>
      <c r="D67" s="1"/>
      <c r="E67" s="1"/>
      <c r="F67" s="1"/>
      <c r="G67" s="1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3"/>
    </row>
    <row r="68" spans="2:47" x14ac:dyDescent="0.15">
      <c r="B68" s="1"/>
      <c r="C68" s="1"/>
      <c r="D68" s="1"/>
      <c r="E68" s="1"/>
      <c r="F68" s="1"/>
      <c r="G68" s="1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3"/>
    </row>
    <row r="69" spans="2:47" x14ac:dyDescent="0.15">
      <c r="B69" s="1"/>
      <c r="C69" s="1"/>
      <c r="D69" s="1"/>
      <c r="E69" s="1"/>
      <c r="F69" s="1"/>
      <c r="G69" s="1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3"/>
    </row>
    <row r="70" spans="2:47" x14ac:dyDescent="0.15">
      <c r="B70" s="1"/>
      <c r="C70" s="1"/>
      <c r="D70" s="1"/>
      <c r="E70" s="1"/>
      <c r="F70" s="1"/>
      <c r="G70" s="1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3"/>
    </row>
    <row r="71" spans="2:47" x14ac:dyDescent="0.15">
      <c r="B71" s="1"/>
      <c r="C71" s="1"/>
      <c r="D71" s="1"/>
      <c r="E71" s="1"/>
      <c r="F71" s="1"/>
      <c r="G71" s="1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3"/>
    </row>
    <row r="72" spans="2:47" x14ac:dyDescent="0.15">
      <c r="G72" s="1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3"/>
    </row>
    <row r="73" spans="2:47" x14ac:dyDescent="0.15">
      <c r="G73" s="1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3"/>
    </row>
    <row r="74" spans="2:47" x14ac:dyDescent="0.15">
      <c r="G74" s="1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3"/>
    </row>
    <row r="75" spans="2:47" x14ac:dyDescent="0.15">
      <c r="G75" s="1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3"/>
    </row>
    <row r="76" spans="2:47" x14ac:dyDescent="0.15">
      <c r="G76" s="1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3"/>
    </row>
    <row r="77" spans="2:47" x14ac:dyDescent="0.15">
      <c r="G77" s="1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3"/>
    </row>
    <row r="78" spans="2:47" x14ac:dyDescent="0.15">
      <c r="G78" s="1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3"/>
      <c r="AU78" s="93"/>
    </row>
    <row r="79" spans="2:47" x14ac:dyDescent="0.15">
      <c r="G79" s="1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3"/>
      <c r="AU79" s="93"/>
    </row>
    <row r="80" spans="2:47" x14ac:dyDescent="0.15">
      <c r="G80" s="1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3"/>
      <c r="AU80" s="93"/>
    </row>
    <row r="81" spans="7:47" x14ac:dyDescent="0.15">
      <c r="G81" s="1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3"/>
      <c r="AU81" s="93"/>
    </row>
    <row r="82" spans="7:47" x14ac:dyDescent="0.15">
      <c r="G82" s="1"/>
    </row>
    <row r="83" spans="7:47" x14ac:dyDescent="0.15">
      <c r="G83" s="1"/>
    </row>
    <row r="84" spans="7:47" x14ac:dyDescent="0.15">
      <c r="G84" s="1"/>
    </row>
    <row r="85" spans="7:47" x14ac:dyDescent="0.15">
      <c r="G85" s="1"/>
    </row>
    <row r="86" spans="7:47" x14ac:dyDescent="0.15">
      <c r="G86" s="1"/>
    </row>
    <row r="87" spans="7:47" x14ac:dyDescent="0.15">
      <c r="G87" s="1"/>
    </row>
    <row r="88" spans="7:47" x14ac:dyDescent="0.15">
      <c r="G88" s="1"/>
    </row>
    <row r="89" spans="7:47" x14ac:dyDescent="0.15">
      <c r="G89" s="1"/>
    </row>
    <row r="90" spans="7:47" x14ac:dyDescent="0.15">
      <c r="G90" s="1"/>
    </row>
    <row r="91" spans="7:47" x14ac:dyDescent="0.15">
      <c r="G91" s="1"/>
    </row>
    <row r="92" spans="7:47" x14ac:dyDescent="0.15">
      <c r="G92" s="1"/>
    </row>
    <row r="93" spans="7:47" x14ac:dyDescent="0.15">
      <c r="G93" s="1"/>
    </row>
    <row r="94" spans="7:47" x14ac:dyDescent="0.15">
      <c r="G94" s="1"/>
    </row>
    <row r="95" spans="7:47" x14ac:dyDescent="0.15">
      <c r="G95" s="1"/>
    </row>
    <row r="96" spans="7:47" x14ac:dyDescent="0.15">
      <c r="G96" s="1"/>
    </row>
    <row r="97" spans="7:7" x14ac:dyDescent="0.15">
      <c r="G97" s="1"/>
    </row>
    <row r="98" spans="7:7" x14ac:dyDescent="0.15">
      <c r="G98" s="1"/>
    </row>
    <row r="99" spans="7:7" x14ac:dyDescent="0.15">
      <c r="G99" s="1"/>
    </row>
    <row r="100" spans="7:7" x14ac:dyDescent="0.15">
      <c r="G100" s="1"/>
    </row>
    <row r="101" spans="7:7" x14ac:dyDescent="0.15">
      <c r="G101" s="1"/>
    </row>
    <row r="102" spans="7:7" x14ac:dyDescent="0.15">
      <c r="G102" s="1"/>
    </row>
    <row r="103" spans="7:7" x14ac:dyDescent="0.15">
      <c r="G103" s="1"/>
    </row>
    <row r="104" spans="7:7" x14ac:dyDescent="0.15">
      <c r="G104" s="1"/>
    </row>
    <row r="105" spans="7:7" x14ac:dyDescent="0.15">
      <c r="G105" s="1"/>
    </row>
    <row r="106" spans="7:7" x14ac:dyDescent="0.15">
      <c r="G106" s="1"/>
    </row>
    <row r="107" spans="7:7" x14ac:dyDescent="0.15">
      <c r="G107" s="1"/>
    </row>
    <row r="108" spans="7:7" x14ac:dyDescent="0.15">
      <c r="G108" s="1"/>
    </row>
    <row r="109" spans="7:7" x14ac:dyDescent="0.15">
      <c r="G109" s="1"/>
    </row>
    <row r="110" spans="7:7" x14ac:dyDescent="0.15">
      <c r="G110" s="1"/>
    </row>
    <row r="111" spans="7:7" x14ac:dyDescent="0.15">
      <c r="G111" s="1"/>
    </row>
    <row r="112" spans="7:7" x14ac:dyDescent="0.15">
      <c r="G112" s="1"/>
    </row>
    <row r="113" spans="7:7" x14ac:dyDescent="0.15">
      <c r="G113" s="1"/>
    </row>
    <row r="114" spans="7:7" x14ac:dyDescent="0.15">
      <c r="G114" s="1"/>
    </row>
    <row r="115" spans="7:7" x14ac:dyDescent="0.15">
      <c r="G115" s="1"/>
    </row>
    <row r="116" spans="7:7" x14ac:dyDescent="0.15">
      <c r="G116" s="1"/>
    </row>
    <row r="117" spans="7:7" x14ac:dyDescent="0.15">
      <c r="G117" s="1"/>
    </row>
    <row r="118" spans="7:7" x14ac:dyDescent="0.15">
      <c r="G118" s="1"/>
    </row>
  </sheetData>
  <mergeCells count="1">
    <mergeCell ref="C2:F2"/>
  </mergeCells>
  <phoneticPr fontId="3"/>
  <pageMargins left="0.39370078740157483" right="0.39370078740157483" top="0.78740157480314965" bottom="0.59055118110236227" header="0.51181102362204722" footer="0.51181102362204722"/>
  <pageSetup paperSize="9" scale="77" fitToHeight="0" orientation="portrait" horizontalDpi="0" verticalDpi="0" r:id="rId1"/>
  <headerFooter alignWithMargins="0">
    <oddHeader>&amp;C&amp;"ＭＳ Ｐゴシック,太字"&amp;20構成図付・財務分析診断シート</oddHeader>
  </headerFooter>
  <ignoredErrors>
    <ignoredError sqref="B3:B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73"/>
  <sheetViews>
    <sheetView showGridLines="0" tabSelected="1" zoomScaleNormal="100" zoomScaleSheetLayoutView="100" workbookViewId="0">
      <selection activeCell="N28" sqref="N28"/>
    </sheetView>
  </sheetViews>
  <sheetFormatPr defaultRowHeight="13.5" x14ac:dyDescent="0.15"/>
  <cols>
    <col min="1" max="1" width="2.625" style="5" customWidth="1"/>
    <col min="2" max="5" width="20.625" style="5" customWidth="1"/>
    <col min="6" max="6" width="2.625" style="5" customWidth="1"/>
    <col min="7" max="10" width="20.625" style="5" customWidth="1"/>
    <col min="11" max="11" width="1" style="5" customWidth="1"/>
    <col min="12" max="12" width="2.625" style="5" customWidth="1"/>
    <col min="13" max="16384" width="9" style="5"/>
  </cols>
  <sheetData>
    <row r="1" spans="2:14" ht="17.25" customHeight="1" x14ac:dyDescent="0.15"/>
    <row r="2" spans="2:14" ht="17.25" customHeight="1" x14ac:dyDescent="0.15">
      <c r="B2" s="31" t="s">
        <v>124</v>
      </c>
      <c r="C2" s="34"/>
      <c r="E2" s="33" t="s">
        <v>117</v>
      </c>
      <c r="G2" s="6" t="str">
        <f>+B2</f>
        <v>株式会社　会計学を学ぼう！</v>
      </c>
      <c r="H2" s="7"/>
      <c r="J2" s="8" t="str">
        <f>+E2</f>
        <v>単位：千円</v>
      </c>
    </row>
    <row r="3" spans="2:14" ht="17.25" customHeight="1" x14ac:dyDescent="0.15">
      <c r="B3" s="32" t="s">
        <v>118</v>
      </c>
      <c r="C3" s="34"/>
      <c r="G3" s="7" t="str">
        <f>+B3</f>
        <v>34期　2024年4月1日～2024年3月31日</v>
      </c>
      <c r="H3" s="7"/>
    </row>
    <row r="4" spans="2:14" ht="17.25" customHeight="1" x14ac:dyDescent="0.15"/>
    <row r="5" spans="2:14" ht="17.25" customHeight="1" x14ac:dyDescent="0.15"/>
    <row r="6" spans="2:14" s="9" customFormat="1" ht="19.5" customHeight="1" x14ac:dyDescent="0.15">
      <c r="B6" s="134" t="s">
        <v>10</v>
      </c>
      <c r="C6" s="134"/>
      <c r="D6" s="134"/>
      <c r="E6" s="134"/>
      <c r="G6" s="134" t="s">
        <v>11</v>
      </c>
      <c r="H6" s="134"/>
      <c r="I6" s="134"/>
      <c r="J6" s="134"/>
    </row>
    <row r="7" spans="2:14" ht="17.25" customHeight="1" x14ac:dyDescent="0.15"/>
    <row r="8" spans="2:14" ht="17.25" customHeight="1" x14ac:dyDescent="0.15">
      <c r="B8" s="130" t="s">
        <v>12</v>
      </c>
      <c r="C8" s="135"/>
      <c r="D8" s="130" t="s">
        <v>13</v>
      </c>
      <c r="E8" s="131"/>
      <c r="G8" s="130" t="s">
        <v>14</v>
      </c>
      <c r="H8" s="131"/>
      <c r="I8" s="130" t="s">
        <v>15</v>
      </c>
      <c r="J8" s="131"/>
    </row>
    <row r="9" spans="2:14" ht="17.25" customHeight="1" x14ac:dyDescent="0.15">
      <c r="B9" s="10" t="s">
        <v>16</v>
      </c>
      <c r="C9" s="11">
        <f>SUM(C10:C14)</f>
        <v>1830</v>
      </c>
      <c r="D9" s="10" t="s">
        <v>17</v>
      </c>
      <c r="E9" s="12">
        <f>SUM(E10:E14)</f>
        <v>1200</v>
      </c>
      <c r="G9" s="132" t="s">
        <v>18</v>
      </c>
      <c r="H9" s="133"/>
      <c r="I9" s="13"/>
      <c r="J9" s="25">
        <v>10000</v>
      </c>
    </row>
    <row r="10" spans="2:14" ht="17.25" customHeight="1" x14ac:dyDescent="0.15">
      <c r="B10" s="14" t="s">
        <v>19</v>
      </c>
      <c r="C10" s="30">
        <v>1500</v>
      </c>
      <c r="D10" s="14" t="s">
        <v>20</v>
      </c>
      <c r="E10" s="29">
        <v>600</v>
      </c>
      <c r="G10" s="123" t="s">
        <v>21</v>
      </c>
      <c r="H10" s="124"/>
      <c r="I10" s="13"/>
      <c r="J10" s="25">
        <v>7000</v>
      </c>
    </row>
    <row r="11" spans="2:14" ht="17.25" customHeight="1" x14ac:dyDescent="0.15">
      <c r="B11" s="14" t="s">
        <v>22</v>
      </c>
      <c r="C11" s="30">
        <v>200</v>
      </c>
      <c r="D11" s="14" t="s">
        <v>23</v>
      </c>
      <c r="E11" s="29">
        <v>300</v>
      </c>
      <c r="G11" s="125" t="s">
        <v>24</v>
      </c>
      <c r="H11" s="129"/>
      <c r="I11" s="13"/>
      <c r="J11" s="16">
        <f>J9-J10</f>
        <v>3000</v>
      </c>
      <c r="N11" s="121"/>
    </row>
    <row r="12" spans="2:14" ht="17.25" customHeight="1" x14ac:dyDescent="0.15">
      <c r="B12" s="14" t="s">
        <v>25</v>
      </c>
      <c r="C12" s="30">
        <v>100</v>
      </c>
      <c r="D12" s="14" t="s">
        <v>26</v>
      </c>
      <c r="E12" s="29">
        <v>100</v>
      </c>
      <c r="G12" s="123" t="s">
        <v>27</v>
      </c>
      <c r="H12" s="124"/>
      <c r="I12" s="13"/>
      <c r="J12" s="26">
        <v>1000</v>
      </c>
      <c r="N12" s="121"/>
    </row>
    <row r="13" spans="2:14" ht="17.25" customHeight="1" x14ac:dyDescent="0.15">
      <c r="B13" s="14" t="s">
        <v>28</v>
      </c>
      <c r="C13" s="30">
        <v>20</v>
      </c>
      <c r="D13" s="14" t="s">
        <v>29</v>
      </c>
      <c r="E13" s="29">
        <v>100</v>
      </c>
      <c r="G13" s="125" t="s">
        <v>30</v>
      </c>
      <c r="H13" s="129"/>
      <c r="I13" s="13"/>
      <c r="J13" s="16">
        <f>J11-J12</f>
        <v>2000</v>
      </c>
      <c r="N13" s="121"/>
    </row>
    <row r="14" spans="2:14" ht="17.25" customHeight="1" x14ac:dyDescent="0.15">
      <c r="B14" s="14" t="s">
        <v>31</v>
      </c>
      <c r="C14" s="30">
        <v>10</v>
      </c>
      <c r="D14" s="14" t="s">
        <v>32</v>
      </c>
      <c r="E14" s="29">
        <v>100</v>
      </c>
      <c r="G14" s="123" t="s">
        <v>33</v>
      </c>
      <c r="H14" s="124"/>
      <c r="I14" s="13"/>
      <c r="J14" s="16"/>
      <c r="N14" s="121"/>
    </row>
    <row r="15" spans="2:14" ht="17.25" customHeight="1" x14ac:dyDescent="0.15">
      <c r="B15" s="10" t="s">
        <v>34</v>
      </c>
      <c r="C15" s="11">
        <f>C16+C19+C21</f>
        <v>2100</v>
      </c>
      <c r="D15" s="10" t="s">
        <v>35</v>
      </c>
      <c r="E15" s="12">
        <f>SUM(E16:E17)</f>
        <v>1500</v>
      </c>
      <c r="G15" s="125" t="s">
        <v>36</v>
      </c>
      <c r="H15" s="129"/>
      <c r="I15" s="27">
        <v>10</v>
      </c>
      <c r="J15" s="16"/>
    </row>
    <row r="16" spans="2:14" ht="17.25" customHeight="1" x14ac:dyDescent="0.15">
      <c r="B16" s="14" t="s">
        <v>37</v>
      </c>
      <c r="C16" s="15">
        <f>SUM(C17:C18)</f>
        <v>1300</v>
      </c>
      <c r="D16" s="14" t="s">
        <v>38</v>
      </c>
      <c r="E16" s="29">
        <v>1000</v>
      </c>
      <c r="G16" s="125" t="s">
        <v>39</v>
      </c>
      <c r="H16" s="129"/>
      <c r="I16" s="28">
        <v>10</v>
      </c>
      <c r="J16" s="12">
        <f>SUM(I15:I16)</f>
        <v>20</v>
      </c>
    </row>
    <row r="17" spans="2:10" ht="17.25" customHeight="1" x14ac:dyDescent="0.15">
      <c r="B17" s="14" t="s">
        <v>40</v>
      </c>
      <c r="C17" s="30">
        <v>1000</v>
      </c>
      <c r="D17" s="14" t="s">
        <v>41</v>
      </c>
      <c r="E17" s="29">
        <v>500</v>
      </c>
      <c r="G17" s="123" t="s">
        <v>42</v>
      </c>
      <c r="H17" s="124"/>
      <c r="I17" s="13"/>
      <c r="J17" s="16"/>
    </row>
    <row r="18" spans="2:10" ht="17.25" customHeight="1" x14ac:dyDescent="0.15">
      <c r="B18" s="14" t="s">
        <v>43</v>
      </c>
      <c r="C18" s="30">
        <v>300</v>
      </c>
      <c r="D18" s="130" t="s">
        <v>44</v>
      </c>
      <c r="E18" s="131"/>
      <c r="G18" s="125" t="s">
        <v>45</v>
      </c>
      <c r="H18" s="129"/>
      <c r="I18" s="28">
        <v>500</v>
      </c>
      <c r="J18" s="17">
        <f>SUM(I18)</f>
        <v>500</v>
      </c>
    </row>
    <row r="19" spans="2:10" ht="17.25" customHeight="1" x14ac:dyDescent="0.15">
      <c r="B19" s="14" t="s">
        <v>46</v>
      </c>
      <c r="C19" s="15">
        <f>SUM(C20)</f>
        <v>200</v>
      </c>
      <c r="D19" s="10" t="s">
        <v>47</v>
      </c>
      <c r="E19" s="12">
        <f>+C24-E9-E15</f>
        <v>1230</v>
      </c>
      <c r="G19" s="125" t="s">
        <v>48</v>
      </c>
      <c r="H19" s="129"/>
      <c r="I19" s="13"/>
      <c r="J19" s="16">
        <f>J13+J16-J18</f>
        <v>1520</v>
      </c>
    </row>
    <row r="20" spans="2:10" ht="17.25" customHeight="1" x14ac:dyDescent="0.15">
      <c r="B20" s="14" t="s">
        <v>49</v>
      </c>
      <c r="C20" s="30">
        <v>200</v>
      </c>
      <c r="D20" s="14" t="s">
        <v>50</v>
      </c>
      <c r="E20" s="29">
        <v>1500</v>
      </c>
      <c r="G20" s="123" t="s">
        <v>92</v>
      </c>
      <c r="H20" s="124"/>
      <c r="I20" s="13"/>
      <c r="J20" s="16"/>
    </row>
    <row r="21" spans="2:10" ht="17.25" customHeight="1" x14ac:dyDescent="0.15">
      <c r="B21" s="14" t="s">
        <v>51</v>
      </c>
      <c r="C21" s="15">
        <f>SUM(C22:C23)</f>
        <v>600</v>
      </c>
      <c r="D21" s="14" t="s">
        <v>52</v>
      </c>
      <c r="E21" s="29">
        <v>100</v>
      </c>
      <c r="G21" s="125" t="s">
        <v>53</v>
      </c>
      <c r="H21" s="129"/>
      <c r="I21" s="28">
        <v>10</v>
      </c>
      <c r="J21" s="12">
        <f>SUM(I21)</f>
        <v>10</v>
      </c>
    </row>
    <row r="22" spans="2:10" ht="17.25" customHeight="1" x14ac:dyDescent="0.15">
      <c r="B22" s="14" t="s">
        <v>54</v>
      </c>
      <c r="C22" s="30">
        <v>300</v>
      </c>
      <c r="D22" s="14" t="s">
        <v>55</v>
      </c>
      <c r="E22" s="29">
        <f>+E19-E20-E21</f>
        <v>-370</v>
      </c>
      <c r="G22" s="123" t="s">
        <v>56</v>
      </c>
      <c r="H22" s="124"/>
      <c r="I22" s="13"/>
      <c r="J22" s="16"/>
    </row>
    <row r="23" spans="2:10" ht="17.25" customHeight="1" x14ac:dyDescent="0.15">
      <c r="B23" s="14" t="s">
        <v>57</v>
      </c>
      <c r="C23" s="30">
        <v>300</v>
      </c>
      <c r="D23" s="14"/>
      <c r="E23" s="16"/>
      <c r="G23" s="125" t="s">
        <v>58</v>
      </c>
      <c r="H23" s="129"/>
      <c r="I23" s="28">
        <v>10</v>
      </c>
      <c r="J23" s="17">
        <f>SUM(I23)</f>
        <v>10</v>
      </c>
    </row>
    <row r="24" spans="2:10" ht="17.25" customHeight="1" x14ac:dyDescent="0.15">
      <c r="B24" s="19" t="s">
        <v>61</v>
      </c>
      <c r="C24" s="20">
        <f>C9+C15</f>
        <v>3930</v>
      </c>
      <c r="D24" s="21" t="s">
        <v>62</v>
      </c>
      <c r="E24" s="20">
        <f>E9+E15+E19</f>
        <v>3930</v>
      </c>
      <c r="G24" s="123" t="s">
        <v>59</v>
      </c>
      <c r="H24" s="124"/>
      <c r="I24" s="13"/>
      <c r="J24" s="16">
        <f>J19+J21-J23</f>
        <v>1520</v>
      </c>
    </row>
    <row r="25" spans="2:10" ht="17.25" customHeight="1" x14ac:dyDescent="0.15">
      <c r="G25" s="125" t="s">
        <v>60</v>
      </c>
      <c r="H25" s="126"/>
      <c r="I25" s="13"/>
      <c r="J25" s="28">
        <v>300</v>
      </c>
    </row>
    <row r="26" spans="2:10" ht="17.25" customHeight="1" x14ac:dyDescent="0.15">
      <c r="G26" s="127" t="s">
        <v>116</v>
      </c>
      <c r="H26" s="128"/>
      <c r="I26" s="18"/>
      <c r="J26" s="22">
        <f>J24-J25</f>
        <v>1220</v>
      </c>
    </row>
    <row r="27" spans="2:10" ht="22.5" customHeight="1" x14ac:dyDescent="0.15"/>
    <row r="28" spans="2:10" ht="22.5" customHeight="1" x14ac:dyDescent="0.15"/>
    <row r="29" spans="2:10" ht="22.5" customHeight="1" x14ac:dyDescent="0.15"/>
    <row r="30" spans="2:10" ht="22.5" customHeight="1" x14ac:dyDescent="0.15"/>
    <row r="62" spans="9:10" ht="21.75" customHeight="1" x14ac:dyDescent="0.15">
      <c r="I62" s="23"/>
      <c r="J62" s="23"/>
    </row>
    <row r="63" spans="9:10" ht="21.75" customHeight="1" x14ac:dyDescent="0.15">
      <c r="I63" s="23"/>
      <c r="J63" s="23"/>
    </row>
    <row r="64" spans="9:10" ht="21.75" customHeight="1" x14ac:dyDescent="0.15">
      <c r="I64" s="23"/>
      <c r="J64" s="23"/>
    </row>
    <row r="65" spans="9:10" ht="21.75" customHeight="1" x14ac:dyDescent="0.15">
      <c r="I65" s="23"/>
      <c r="J65" s="23"/>
    </row>
    <row r="66" spans="9:10" ht="21.75" customHeight="1" x14ac:dyDescent="0.15">
      <c r="I66" s="23"/>
      <c r="J66" s="23"/>
    </row>
    <row r="67" spans="9:10" ht="17.25" customHeight="1" x14ac:dyDescent="0.15">
      <c r="I67" s="23"/>
      <c r="J67" s="23"/>
    </row>
    <row r="68" spans="9:10" ht="17.25" customHeight="1" x14ac:dyDescent="0.15">
      <c r="I68" s="23"/>
      <c r="J68" s="23"/>
    </row>
    <row r="69" spans="9:10" ht="17.25" customHeight="1" x14ac:dyDescent="0.15">
      <c r="I69" s="23"/>
      <c r="J69" s="23"/>
    </row>
    <row r="70" spans="9:10" x14ac:dyDescent="0.15">
      <c r="I70" s="23"/>
      <c r="J70" s="23"/>
    </row>
    <row r="71" spans="9:10" x14ac:dyDescent="0.15">
      <c r="I71" s="23"/>
      <c r="J71" s="23"/>
    </row>
    <row r="72" spans="9:10" x14ac:dyDescent="0.15">
      <c r="I72" s="24"/>
      <c r="J72" s="24"/>
    </row>
    <row r="73" spans="9:10" x14ac:dyDescent="0.15">
      <c r="I73" s="24"/>
      <c r="J73" s="24"/>
    </row>
  </sheetData>
  <mergeCells count="25">
    <mergeCell ref="G9:H9"/>
    <mergeCell ref="G10:H10"/>
    <mergeCell ref="G11:H11"/>
    <mergeCell ref="G12:H12"/>
    <mergeCell ref="B6:E6"/>
    <mergeCell ref="G6:J6"/>
    <mergeCell ref="B8:C8"/>
    <mergeCell ref="D8:E8"/>
    <mergeCell ref="G8:H8"/>
    <mergeCell ref="I8:J8"/>
    <mergeCell ref="G17:H17"/>
    <mergeCell ref="D18:E18"/>
    <mergeCell ref="G18:H18"/>
    <mergeCell ref="G19:H19"/>
    <mergeCell ref="G13:H13"/>
    <mergeCell ref="G14:H14"/>
    <mergeCell ref="G15:H15"/>
    <mergeCell ref="G16:H16"/>
    <mergeCell ref="G24:H24"/>
    <mergeCell ref="G25:H25"/>
    <mergeCell ref="G26:H26"/>
    <mergeCell ref="G20:H20"/>
    <mergeCell ref="G21:H21"/>
    <mergeCell ref="G22:H22"/>
    <mergeCell ref="G23:H23"/>
  </mergeCells>
  <phoneticPr fontId="3"/>
  <pageMargins left="0.75" right="0.75" top="1" bottom="1" header="0.51200000000000001" footer="0.51200000000000001"/>
  <pageSetup paperSize="9" orientation="portrait" r:id="rId1"/>
  <headerFooter alignWithMargins="0"/>
  <ignoredErrors>
    <ignoredError sqref="G2:G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4C03-C232-4CB3-A7BE-3C648D22DD72}">
  <dimension ref="B1:N73"/>
  <sheetViews>
    <sheetView showGridLines="0" zoomScaleNormal="100" zoomScaleSheetLayoutView="100" workbookViewId="0">
      <selection activeCell="N20" sqref="N20"/>
    </sheetView>
  </sheetViews>
  <sheetFormatPr defaultRowHeight="13.5" x14ac:dyDescent="0.15"/>
  <cols>
    <col min="1" max="1" width="2.625" style="5" customWidth="1"/>
    <col min="2" max="5" width="20.625" style="5" customWidth="1"/>
    <col min="6" max="6" width="2.625" style="5" customWidth="1"/>
    <col min="7" max="10" width="20.625" style="5" customWidth="1"/>
    <col min="11" max="11" width="1" style="5" customWidth="1"/>
    <col min="12" max="12" width="2.625" style="5" customWidth="1"/>
    <col min="13" max="16384" width="9" style="5"/>
  </cols>
  <sheetData>
    <row r="1" spans="2:14" ht="17.25" customHeight="1" x14ac:dyDescent="0.15"/>
    <row r="2" spans="2:14" ht="17.25" customHeight="1" x14ac:dyDescent="0.15">
      <c r="B2" s="118" t="str">
        <f>+BSPL入力シート!B2</f>
        <v>株式会社　会計学を学ぼう！</v>
      </c>
      <c r="C2" s="119"/>
      <c r="E2" s="120" t="str">
        <f>+BSPL入力シート!E2</f>
        <v>単位：千円</v>
      </c>
      <c r="G2" s="6" t="str">
        <f>+B2</f>
        <v>株式会社　会計学を学ぼう！</v>
      </c>
      <c r="H2" s="7"/>
      <c r="J2" s="8" t="str">
        <f>+E2</f>
        <v>単位：千円</v>
      </c>
    </row>
    <row r="3" spans="2:14" ht="17.25" customHeight="1" x14ac:dyDescent="0.15">
      <c r="B3" s="119" t="str">
        <f>+BSPL入力シート!B3</f>
        <v>34期　2024年4月1日～2024年3月31日</v>
      </c>
      <c r="C3" s="119"/>
      <c r="G3" s="7" t="str">
        <f>+B3</f>
        <v>34期　2024年4月1日～2024年3月31日</v>
      </c>
      <c r="H3" s="7"/>
    </row>
    <row r="4" spans="2:14" ht="17.25" customHeight="1" x14ac:dyDescent="0.15"/>
    <row r="5" spans="2:14" ht="17.25" customHeight="1" x14ac:dyDescent="0.15"/>
    <row r="6" spans="2:14" s="9" customFormat="1" ht="19.5" customHeight="1" x14ac:dyDescent="0.15">
      <c r="B6" s="134" t="s">
        <v>10</v>
      </c>
      <c r="C6" s="134"/>
      <c r="D6" s="134"/>
      <c r="E6" s="134"/>
      <c r="G6" s="134" t="s">
        <v>11</v>
      </c>
      <c r="H6" s="134"/>
      <c r="I6" s="134"/>
      <c r="J6" s="134"/>
    </row>
    <row r="7" spans="2:14" ht="17.25" customHeight="1" x14ac:dyDescent="0.15"/>
    <row r="8" spans="2:14" ht="17.25" customHeight="1" x14ac:dyDescent="0.15">
      <c r="B8" s="130" t="s">
        <v>12</v>
      </c>
      <c r="C8" s="135"/>
      <c r="D8" s="130" t="s">
        <v>13</v>
      </c>
      <c r="E8" s="131"/>
      <c r="G8" s="130" t="s">
        <v>14</v>
      </c>
      <c r="H8" s="131"/>
      <c r="I8" s="130" t="s">
        <v>15</v>
      </c>
      <c r="J8" s="131"/>
    </row>
    <row r="9" spans="2:14" ht="17.25" customHeight="1" x14ac:dyDescent="0.15">
      <c r="B9" s="10" t="s">
        <v>16</v>
      </c>
      <c r="C9" s="109">
        <f>+BSPL入力シート!C9</f>
        <v>1830</v>
      </c>
      <c r="D9" s="10" t="s">
        <v>17</v>
      </c>
      <c r="E9" s="112">
        <f>+BSPL入力シート!E9</f>
        <v>1200</v>
      </c>
      <c r="G9" s="132" t="s">
        <v>18</v>
      </c>
      <c r="H9" s="133"/>
      <c r="I9" s="13"/>
      <c r="J9" s="112">
        <f>+BSPL入力シート!J9</f>
        <v>10000</v>
      </c>
    </row>
    <row r="10" spans="2:14" ht="17.25" customHeight="1" x14ac:dyDescent="0.15">
      <c r="B10" s="14" t="s">
        <v>19</v>
      </c>
      <c r="C10" s="110">
        <f>+BSPL入力シート!C10</f>
        <v>1500</v>
      </c>
      <c r="D10" s="14" t="s">
        <v>20</v>
      </c>
      <c r="E10" s="113">
        <f>+BSPL入力シート!E10</f>
        <v>600</v>
      </c>
      <c r="G10" s="123" t="s">
        <v>21</v>
      </c>
      <c r="H10" s="124"/>
      <c r="I10" s="13"/>
      <c r="J10" s="112">
        <f>+BSPL入力シート!J10</f>
        <v>7000</v>
      </c>
    </row>
    <row r="11" spans="2:14" ht="17.25" customHeight="1" x14ac:dyDescent="0.15">
      <c r="B11" s="14" t="s">
        <v>22</v>
      </c>
      <c r="C11" s="110">
        <f>+BSPL入力シート!C11</f>
        <v>200</v>
      </c>
      <c r="D11" s="14" t="s">
        <v>23</v>
      </c>
      <c r="E11" s="113">
        <f>+BSPL入力シート!E11</f>
        <v>300</v>
      </c>
      <c r="G11" s="125" t="s">
        <v>24</v>
      </c>
      <c r="H11" s="129"/>
      <c r="I11" s="13"/>
      <c r="J11" s="113">
        <f>+BSPL入力シート!J11</f>
        <v>3000</v>
      </c>
    </row>
    <row r="12" spans="2:14" ht="17.25" customHeight="1" x14ac:dyDescent="0.15">
      <c r="B12" s="14" t="s">
        <v>25</v>
      </c>
      <c r="C12" s="110">
        <f>+BSPL入力シート!C12</f>
        <v>100</v>
      </c>
      <c r="D12" s="14" t="s">
        <v>26</v>
      </c>
      <c r="E12" s="113">
        <f>+BSPL入力シート!E12</f>
        <v>100</v>
      </c>
      <c r="G12" s="123" t="s">
        <v>27</v>
      </c>
      <c r="H12" s="124"/>
      <c r="I12" s="13"/>
      <c r="J12" s="116">
        <f>+BSPL入力シート!J12</f>
        <v>1000</v>
      </c>
      <c r="M12" s="121"/>
      <c r="N12" s="121"/>
    </row>
    <row r="13" spans="2:14" ht="17.25" customHeight="1" x14ac:dyDescent="0.15">
      <c r="B13" s="14" t="s">
        <v>28</v>
      </c>
      <c r="C13" s="110">
        <f>+BSPL入力シート!C13</f>
        <v>20</v>
      </c>
      <c r="D13" s="14" t="s">
        <v>29</v>
      </c>
      <c r="E13" s="113">
        <f>+BSPL入力シート!E13</f>
        <v>100</v>
      </c>
      <c r="G13" s="125" t="s">
        <v>30</v>
      </c>
      <c r="H13" s="129"/>
      <c r="I13" s="13"/>
      <c r="J13" s="113">
        <f>+BSPL入力シート!J13</f>
        <v>2000</v>
      </c>
      <c r="M13" s="121"/>
      <c r="N13" s="121"/>
    </row>
    <row r="14" spans="2:14" ht="17.25" customHeight="1" x14ac:dyDescent="0.15">
      <c r="B14" s="14" t="s">
        <v>31</v>
      </c>
      <c r="C14" s="110">
        <f>+BSPL入力シート!C14</f>
        <v>10</v>
      </c>
      <c r="D14" s="14" t="s">
        <v>32</v>
      </c>
      <c r="E14" s="113">
        <f>+BSPL入力シート!E14</f>
        <v>100</v>
      </c>
      <c r="G14" s="123" t="s">
        <v>33</v>
      </c>
      <c r="H14" s="124"/>
      <c r="I14" s="13"/>
      <c r="J14" s="16"/>
      <c r="M14" s="121"/>
      <c r="N14" s="121"/>
    </row>
    <row r="15" spans="2:14" ht="17.25" customHeight="1" x14ac:dyDescent="0.15">
      <c r="B15" s="10" t="s">
        <v>34</v>
      </c>
      <c r="C15" s="109">
        <f>+BSPL入力シート!C15</f>
        <v>2100</v>
      </c>
      <c r="D15" s="10" t="s">
        <v>35</v>
      </c>
      <c r="E15" s="112">
        <f>+BSPL入力シート!E15</f>
        <v>1500</v>
      </c>
      <c r="G15" s="125" t="s">
        <v>36</v>
      </c>
      <c r="H15" s="129"/>
      <c r="I15" s="114">
        <f>+BSPL入力シート!I15</f>
        <v>10</v>
      </c>
      <c r="J15" s="16"/>
      <c r="M15" s="121"/>
      <c r="N15" s="121"/>
    </row>
    <row r="16" spans="2:14" ht="17.25" customHeight="1" x14ac:dyDescent="0.15">
      <c r="B16" s="14" t="s">
        <v>37</v>
      </c>
      <c r="C16" s="110">
        <f>+BSPL入力シート!C16</f>
        <v>1300</v>
      </c>
      <c r="D16" s="14" t="s">
        <v>38</v>
      </c>
      <c r="E16" s="113">
        <f>+BSPL入力シート!E16</f>
        <v>1000</v>
      </c>
      <c r="G16" s="125" t="s">
        <v>39</v>
      </c>
      <c r="H16" s="129"/>
      <c r="I16" s="114">
        <f>+BSPL入力シート!I16</f>
        <v>10</v>
      </c>
      <c r="J16" s="112">
        <f>+BSPL入力シート!J16</f>
        <v>20</v>
      </c>
    </row>
    <row r="17" spans="2:10" ht="17.25" customHeight="1" x14ac:dyDescent="0.15">
      <c r="B17" s="14" t="s">
        <v>40</v>
      </c>
      <c r="C17" s="110">
        <f>+BSPL入力シート!C17</f>
        <v>1000</v>
      </c>
      <c r="D17" s="14" t="s">
        <v>41</v>
      </c>
      <c r="E17" s="113">
        <f>+BSPL入力シート!E17</f>
        <v>500</v>
      </c>
      <c r="G17" s="123" t="s">
        <v>42</v>
      </c>
      <c r="H17" s="124"/>
      <c r="I17" s="13"/>
      <c r="J17" s="113"/>
    </row>
    <row r="18" spans="2:10" ht="17.25" customHeight="1" x14ac:dyDescent="0.15">
      <c r="B18" s="14" t="s">
        <v>43</v>
      </c>
      <c r="C18" s="110">
        <f>+BSPL入力シート!C18</f>
        <v>300</v>
      </c>
      <c r="D18" s="130" t="s">
        <v>44</v>
      </c>
      <c r="E18" s="131"/>
      <c r="G18" s="125" t="s">
        <v>45</v>
      </c>
      <c r="H18" s="129"/>
      <c r="I18" s="115">
        <f>+BSPL入力シート!I18</f>
        <v>500</v>
      </c>
      <c r="J18" s="116">
        <f>+BSPL入力シート!J18</f>
        <v>500</v>
      </c>
    </row>
    <row r="19" spans="2:10" ht="17.25" customHeight="1" x14ac:dyDescent="0.15">
      <c r="B19" s="14" t="s">
        <v>46</v>
      </c>
      <c r="C19" s="110">
        <f>+BSPL入力シート!C19</f>
        <v>200</v>
      </c>
      <c r="D19" s="10" t="s">
        <v>47</v>
      </c>
      <c r="E19" s="112">
        <f>+BSPL入力シート!E19</f>
        <v>1230</v>
      </c>
      <c r="G19" s="125" t="s">
        <v>48</v>
      </c>
      <c r="H19" s="129"/>
      <c r="I19" s="13"/>
      <c r="J19" s="113">
        <f>+BSPL入力シート!J19</f>
        <v>1520</v>
      </c>
    </row>
    <row r="20" spans="2:10" ht="17.25" customHeight="1" x14ac:dyDescent="0.15">
      <c r="B20" s="14" t="s">
        <v>49</v>
      </c>
      <c r="C20" s="110">
        <f>+BSPL入力シート!C20</f>
        <v>200</v>
      </c>
      <c r="D20" s="14" t="s">
        <v>50</v>
      </c>
      <c r="E20" s="113">
        <f>+BSPL入力シート!E20</f>
        <v>1500</v>
      </c>
      <c r="G20" s="123" t="s">
        <v>92</v>
      </c>
      <c r="H20" s="124"/>
      <c r="I20" s="114"/>
      <c r="J20" s="113"/>
    </row>
    <row r="21" spans="2:10" ht="17.25" customHeight="1" x14ac:dyDescent="0.15">
      <c r="B21" s="14" t="s">
        <v>51</v>
      </c>
      <c r="C21" s="110">
        <f>+BSPL入力シート!C21</f>
        <v>600</v>
      </c>
      <c r="D21" s="14" t="s">
        <v>52</v>
      </c>
      <c r="E21" s="113">
        <f>+BSPL入力シート!E21</f>
        <v>100</v>
      </c>
      <c r="G21" s="125" t="s">
        <v>53</v>
      </c>
      <c r="H21" s="129"/>
      <c r="I21" s="115">
        <f>+BSPL入力シート!I21</f>
        <v>10</v>
      </c>
      <c r="J21" s="112">
        <f>+BSPL入力シート!J21</f>
        <v>10</v>
      </c>
    </row>
    <row r="22" spans="2:10" ht="17.25" customHeight="1" x14ac:dyDescent="0.15">
      <c r="B22" s="14" t="s">
        <v>54</v>
      </c>
      <c r="C22" s="110">
        <f>+BSPL入力シート!C22</f>
        <v>300</v>
      </c>
      <c r="D22" s="14" t="s">
        <v>55</v>
      </c>
      <c r="E22" s="113">
        <f>+BSPL入力シート!E22</f>
        <v>-370</v>
      </c>
      <c r="G22" s="123" t="s">
        <v>56</v>
      </c>
      <c r="H22" s="124"/>
      <c r="I22" s="114"/>
      <c r="J22" s="113"/>
    </row>
    <row r="23" spans="2:10" ht="17.25" customHeight="1" x14ac:dyDescent="0.15">
      <c r="B23" s="14" t="s">
        <v>57</v>
      </c>
      <c r="C23" s="110">
        <f>+BSPL入力シート!C23</f>
        <v>300</v>
      </c>
      <c r="D23" s="14"/>
      <c r="E23" s="113">
        <f>+BSPL入力シート!E23</f>
        <v>0</v>
      </c>
      <c r="G23" s="125" t="s">
        <v>58</v>
      </c>
      <c r="H23" s="129"/>
      <c r="I23" s="115">
        <f>+BSPL入力シート!I23</f>
        <v>10</v>
      </c>
      <c r="J23" s="116">
        <f>+BSPL入力シート!J23</f>
        <v>10</v>
      </c>
    </row>
    <row r="24" spans="2:10" ht="17.25" customHeight="1" x14ac:dyDescent="0.15">
      <c r="B24" s="19" t="s">
        <v>61</v>
      </c>
      <c r="C24" s="111">
        <f>+BSPL入力シート!C24</f>
        <v>3930</v>
      </c>
      <c r="D24" s="21" t="s">
        <v>62</v>
      </c>
      <c r="E24" s="111">
        <f>+BSPL入力シート!E24</f>
        <v>3930</v>
      </c>
      <c r="G24" s="123" t="s">
        <v>59</v>
      </c>
      <c r="H24" s="124"/>
      <c r="I24" s="114"/>
      <c r="J24" s="113">
        <f>+BSPL入力シート!J24</f>
        <v>1030</v>
      </c>
    </row>
    <row r="25" spans="2:10" ht="17.25" customHeight="1" x14ac:dyDescent="0.15">
      <c r="G25" s="125" t="s">
        <v>60</v>
      </c>
      <c r="H25" s="126"/>
      <c r="I25" s="114"/>
      <c r="J25" s="115">
        <f>+BSPL入力シート!J25</f>
        <v>300</v>
      </c>
    </row>
    <row r="26" spans="2:10" ht="17.25" customHeight="1" x14ac:dyDescent="0.15">
      <c r="G26" s="127" t="s">
        <v>116</v>
      </c>
      <c r="H26" s="128"/>
      <c r="I26" s="18"/>
      <c r="J26" s="117">
        <f>+BSPL入力シート!J26</f>
        <v>730</v>
      </c>
    </row>
    <row r="27" spans="2:10" ht="22.5" customHeight="1" x14ac:dyDescent="0.15"/>
    <row r="28" spans="2:10" ht="22.5" customHeight="1" x14ac:dyDescent="0.15"/>
    <row r="29" spans="2:10" ht="22.5" customHeight="1" x14ac:dyDescent="0.15"/>
    <row r="30" spans="2:10" ht="22.5" customHeight="1" x14ac:dyDescent="0.15"/>
    <row r="62" spans="9:10" ht="21.75" customHeight="1" x14ac:dyDescent="0.15">
      <c r="I62" s="23"/>
      <c r="J62" s="23"/>
    </row>
    <row r="63" spans="9:10" ht="21.75" customHeight="1" x14ac:dyDescent="0.15">
      <c r="I63" s="23"/>
      <c r="J63" s="23"/>
    </row>
    <row r="64" spans="9:10" ht="21.75" customHeight="1" x14ac:dyDescent="0.15">
      <c r="I64" s="23"/>
      <c r="J64" s="23"/>
    </row>
    <row r="65" spans="9:10" ht="21.75" customHeight="1" x14ac:dyDescent="0.15">
      <c r="I65" s="23"/>
      <c r="J65" s="23"/>
    </row>
    <row r="66" spans="9:10" ht="21.75" customHeight="1" x14ac:dyDescent="0.15">
      <c r="I66" s="23"/>
      <c r="J66" s="23"/>
    </row>
    <row r="67" spans="9:10" ht="17.25" customHeight="1" x14ac:dyDescent="0.15">
      <c r="I67" s="23"/>
      <c r="J67" s="23"/>
    </row>
    <row r="68" spans="9:10" ht="17.25" customHeight="1" x14ac:dyDescent="0.15">
      <c r="I68" s="23"/>
      <c r="J68" s="23"/>
    </row>
    <row r="69" spans="9:10" ht="17.25" customHeight="1" x14ac:dyDescent="0.15">
      <c r="I69" s="23"/>
      <c r="J69" s="23"/>
    </row>
    <row r="70" spans="9:10" x14ac:dyDescent="0.15">
      <c r="I70" s="23"/>
      <c r="J70" s="23"/>
    </row>
    <row r="71" spans="9:10" x14ac:dyDescent="0.15">
      <c r="I71" s="23"/>
      <c r="J71" s="23"/>
    </row>
    <row r="72" spans="9:10" x14ac:dyDescent="0.15">
      <c r="I72" s="24"/>
      <c r="J72" s="24"/>
    </row>
    <row r="73" spans="9:10" x14ac:dyDescent="0.15">
      <c r="I73" s="24"/>
      <c r="J73" s="24"/>
    </row>
  </sheetData>
  <mergeCells count="25">
    <mergeCell ref="D18:E18"/>
    <mergeCell ref="G18:H18"/>
    <mergeCell ref="G26:H26"/>
    <mergeCell ref="G20:H20"/>
    <mergeCell ref="G21:H21"/>
    <mergeCell ref="G22:H22"/>
    <mergeCell ref="G23:H23"/>
    <mergeCell ref="G24:H24"/>
    <mergeCell ref="G25:H25"/>
    <mergeCell ref="G19:H19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B6:E6"/>
    <mergeCell ref="G6:J6"/>
    <mergeCell ref="B8:C8"/>
    <mergeCell ref="D8:E8"/>
    <mergeCell ref="G8:H8"/>
    <mergeCell ref="I8:J8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構成図付財務分析診断表</vt:lpstr>
      <vt:lpstr>構成図付財務分析診断表 (主要指標のみ)</vt:lpstr>
      <vt:lpstr>BSPL入力シート</vt:lpstr>
      <vt:lpstr>BSPL印刷用</vt:lpstr>
      <vt:lpstr>BSPL印刷用!Print_Area</vt:lpstr>
      <vt:lpstr>BSPL入力シート!Print_Area</vt:lpstr>
      <vt:lpstr>構成図付財務分析診断表!Print_Area</vt:lpstr>
      <vt:lpstr>'構成図付財務分析診断表 (主要指標のみ)'!Print_Area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 READING,会計学を学ぼう！</dc:creator>
  <dc:description>https://fsreading.net/</dc:description>
  <cp:lastModifiedBy>管理者 admin</cp:lastModifiedBy>
  <cp:lastPrinted>2025-02-08T04:45:04Z</cp:lastPrinted>
  <dcterms:created xsi:type="dcterms:W3CDTF">2012-04-25T05:17:38Z</dcterms:created>
  <dcterms:modified xsi:type="dcterms:W3CDTF">2025-02-08T05:22:32Z</dcterms:modified>
</cp:coreProperties>
</file>